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0.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11.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15.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16.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17.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8.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19.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20.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21.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2.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2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S:\NSB\SNP\CACFP\Financial Management\Budgets\2022-2023\Budgets 2022-2023\FY 2022 - 2023  Budgets with Smiley Faces\xlsx files with revised instructions\"/>
    </mc:Choice>
  </mc:AlternateContent>
  <xr:revisionPtr revIDLastSave="0" documentId="13_ncr:1_{0C5F77A3-B175-4096-AABD-CA12A74B523B}" xr6:coauthVersionLast="47" xr6:coauthVersionMax="47" xr10:uidLastSave="{00000000-0000-0000-0000-000000000000}"/>
  <bookViews>
    <workbookView xWindow="-108" yWindow="-108" windowWidth="23256" windowHeight="12720" tabRatio="781" activeTab="2" xr2:uid="{C5497C6A-022E-48D1-8C05-92695858F7F1}"/>
  </bookViews>
  <sheets>
    <sheet name="Approval" sheetId="47" r:id="rId1"/>
    <sheet name="Budget Instructions" sheetId="43" r:id="rId2"/>
    <sheet name="Budget Summary" sheetId="36" r:id="rId3"/>
    <sheet name="Navigation Page" sheetId="46" state="hidden" r:id="rId4"/>
    <sheet name="A - Projected Reimb (Required)" sheetId="35" r:id="rId5"/>
    <sheet name="C - Other Income" sheetId="44" r:id="rId6"/>
    <sheet name="C1 Excess Balance Spending Plan" sheetId="45" r:id="rId7"/>
    <sheet name="D - Sponsor Fee (Required)" sheetId="32" r:id="rId8"/>
    <sheet name="E - Food" sheetId="16" r:id="rId9"/>
    <sheet name="F - Non-Food Supplies" sheetId="21" r:id="rId10"/>
    <sheet name="G - Operating Labor" sheetId="40" r:id="rId11"/>
    <sheet name="H - Rent and Utilities" sheetId="18" r:id="rId12"/>
    <sheet name="H1 Cost Allocation" sheetId="10" r:id="rId13"/>
    <sheet name="I - Operating Fringe" sheetId="41" r:id="rId14"/>
    <sheet name="J- Operating Contracted" sheetId="17" r:id="rId15"/>
    <sheet name="K - Operating Travel" sheetId="15" r:id="rId16"/>
    <sheet name="L- Operating Equip" sheetId="14" r:id="rId17"/>
    <sheet name="M - Operating Equip Depr" sheetId="13" r:id="rId18"/>
    <sheet name="N- Other Operating Exp" sheetId="12" r:id="rId19"/>
    <sheet name="O - Admin Labor" sheetId="38" r:id="rId20"/>
    <sheet name="P - Admin Fringe" sheetId="39" r:id="rId21"/>
    <sheet name="Q - Equipment" sheetId="29" r:id="rId22"/>
    <sheet name="R - Equip Depr" sheetId="28" r:id="rId23"/>
    <sheet name="S- Admin Supplies" sheetId="27" r:id="rId24"/>
    <sheet name="T- Admin Travel" sheetId="26" r:id="rId25"/>
    <sheet name="U - Admin Training" sheetId="25" r:id="rId26"/>
    <sheet name="V - Admin Contracted" sheetId="24" r:id="rId27"/>
    <sheet name="W - Communications" sheetId="23" r:id="rId28"/>
    <sheet name="X - Other Admin Exp" sheetId="22" r:id="rId29"/>
    <sheet name="SWPA Form" sheetId="48" r:id="rId30"/>
    <sheet name="Costs Requiring Add'l Approval" sheetId="9" r:id="rId31"/>
  </sheets>
  <definedNames>
    <definedName name="_xlnm.Print_Area" localSheetId="1">'Budget Instructions'!$B$2:$D$134</definedName>
    <definedName name="_xlnm.Print_Area" localSheetId="2">'Budget Summary'!$A$1:$J$52</definedName>
    <definedName name="_xlnm.Print_Area" localSheetId="5">'C - Other Income'!$A:$M</definedName>
    <definedName name="_xlnm.Print_Area" localSheetId="6">'C1 Excess Balance Spending Plan'!$A:$H</definedName>
    <definedName name="_xlnm.Print_Area" localSheetId="10">'G - Operating Labor'!$A:$L</definedName>
    <definedName name="_xlnm.Print_Area" localSheetId="19">'O - Admin Labor'!$A:$L</definedName>
    <definedName name="_xlnm.Print_Area" localSheetId="22">'R - Equip Depr'!$A:$K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43" l="1"/>
  <c r="B8" i="43"/>
  <c r="B9" i="47"/>
  <c r="B8" i="47"/>
  <c r="G19" i="38"/>
  <c r="G18" i="38"/>
  <c r="G19" i="40"/>
  <c r="G18" i="40"/>
  <c r="E22" i="40" l="1"/>
  <c r="E34" i="15" l="1"/>
  <c r="E33" i="15"/>
  <c r="E32" i="15"/>
  <c r="E31" i="15"/>
  <c r="E30" i="15"/>
  <c r="E29" i="15"/>
  <c r="E28" i="15"/>
  <c r="E27" i="15"/>
  <c r="E26" i="15"/>
  <c r="E25" i="15"/>
  <c r="E24" i="15"/>
  <c r="E23" i="15"/>
  <c r="E22" i="15"/>
  <c r="E21" i="15"/>
  <c r="E20" i="15"/>
  <c r="E19" i="15"/>
  <c r="E18" i="15"/>
  <c r="E17" i="15"/>
  <c r="E16" i="15"/>
  <c r="E15" i="15"/>
  <c r="E14" i="15"/>
  <c r="E13" i="15"/>
  <c r="E11" i="15"/>
  <c r="E10" i="15"/>
  <c r="E9" i="15"/>
  <c r="I9" i="15" l="1"/>
  <c r="K9" i="15" s="1"/>
  <c r="G44" i="38" l="1"/>
  <c r="G43" i="38"/>
  <c r="G42" i="38"/>
  <c r="G41" i="38"/>
  <c r="G40" i="38"/>
  <c r="G39" i="38"/>
  <c r="G38" i="38"/>
  <c r="G37" i="38"/>
  <c r="G36" i="38"/>
  <c r="G35" i="38"/>
  <c r="G34" i="38"/>
  <c r="G33" i="38"/>
  <c r="G32" i="38"/>
  <c r="G31" i="38"/>
  <c r="G30" i="38"/>
  <c r="G29" i="38"/>
  <c r="G28" i="38"/>
  <c r="G27" i="38"/>
  <c r="G26" i="38"/>
  <c r="G25" i="38"/>
  <c r="G24" i="38"/>
  <c r="G23" i="38"/>
  <c r="G22" i="38"/>
  <c r="G21" i="38"/>
  <c r="G20" i="38"/>
  <c r="G44" i="40"/>
  <c r="G43" i="40"/>
  <c r="G42" i="40"/>
  <c r="G41" i="40"/>
  <c r="G40" i="40"/>
  <c r="G39" i="40"/>
  <c r="G38" i="40"/>
  <c r="G37" i="40"/>
  <c r="G36" i="40"/>
  <c r="G35" i="40"/>
  <c r="G34" i="40"/>
  <c r="G33" i="40"/>
  <c r="G32" i="40"/>
  <c r="G31" i="40"/>
  <c r="G30" i="40"/>
  <c r="G29" i="40"/>
  <c r="G28" i="40"/>
  <c r="G27" i="40"/>
  <c r="G26" i="40"/>
  <c r="G25" i="40"/>
  <c r="G24" i="40"/>
  <c r="G23" i="40"/>
  <c r="G22" i="40"/>
  <c r="G21" i="40"/>
  <c r="G20" i="40"/>
  <c r="F23" i="26" l="1"/>
  <c r="F22" i="26"/>
  <c r="F21" i="26"/>
  <c r="F20" i="26"/>
  <c r="F19" i="26"/>
  <c r="F18" i="26"/>
  <c r="F17" i="26"/>
  <c r="F16" i="26"/>
  <c r="F15" i="26"/>
  <c r="F14" i="26"/>
  <c r="F13" i="26"/>
  <c r="F12" i="26"/>
  <c r="F11" i="26"/>
  <c r="F10" i="26"/>
  <c r="F9" i="26"/>
  <c r="F9" i="10" l="1"/>
  <c r="F10" i="10"/>
  <c r="F11" i="10"/>
  <c r="F12" i="10"/>
  <c r="F13" i="10"/>
  <c r="F14" i="10"/>
  <c r="F15" i="10"/>
  <c r="H1" i="45" l="1"/>
  <c r="B1" i="45"/>
  <c r="B7" i="32" l="1"/>
  <c r="E17" i="32"/>
  <c r="E19" i="36" s="1"/>
  <c r="D32" i="41"/>
  <c r="D28" i="41"/>
  <c r="D27" i="41"/>
  <c r="D24" i="41"/>
  <c r="D20" i="41"/>
  <c r="D19" i="41"/>
  <c r="D16" i="41"/>
  <c r="D12" i="41"/>
  <c r="D11" i="41"/>
  <c r="A32" i="41"/>
  <c r="A31" i="41"/>
  <c r="A30" i="41"/>
  <c r="A29" i="41"/>
  <c r="A28" i="41"/>
  <c r="A27" i="41"/>
  <c r="A26" i="41"/>
  <c r="A25" i="41"/>
  <c r="A24" i="41"/>
  <c r="A23" i="41"/>
  <c r="A22" i="41"/>
  <c r="A21" i="41"/>
  <c r="A20" i="41"/>
  <c r="A19" i="41"/>
  <c r="A18" i="41"/>
  <c r="A17" i="41"/>
  <c r="A16" i="41"/>
  <c r="A15" i="41"/>
  <c r="A14" i="41"/>
  <c r="A13" i="41"/>
  <c r="A12" i="41"/>
  <c r="A11" i="41"/>
  <c r="A10" i="41"/>
  <c r="A9" i="41"/>
  <c r="A8" i="41"/>
  <c r="B37" i="10"/>
  <c r="B36" i="10"/>
  <c r="B35" i="10"/>
  <c r="B33" i="10"/>
  <c r="L45" i="40"/>
  <c r="G34" i="36" s="1"/>
  <c r="E44" i="40"/>
  <c r="D31" i="41"/>
  <c r="E43" i="40"/>
  <c r="H43" i="40" s="1"/>
  <c r="D30" i="41"/>
  <c r="E42" i="40"/>
  <c r="H42" i="40" s="1"/>
  <c r="D29" i="41"/>
  <c r="E41" i="40"/>
  <c r="E40" i="40"/>
  <c r="E39" i="40"/>
  <c r="H39" i="40" s="1"/>
  <c r="D26" i="41"/>
  <c r="E38" i="40"/>
  <c r="H38" i="40" s="1"/>
  <c r="D25" i="41"/>
  <c r="E37" i="40"/>
  <c r="E36" i="40"/>
  <c r="D23" i="41"/>
  <c r="E35" i="40"/>
  <c r="H35" i="40" s="1"/>
  <c r="D22" i="41"/>
  <c r="E34" i="40"/>
  <c r="H34" i="40" s="1"/>
  <c r="D21" i="41"/>
  <c r="E33" i="40"/>
  <c r="E32" i="40"/>
  <c r="E31" i="40"/>
  <c r="H31" i="40" s="1"/>
  <c r="D18" i="41"/>
  <c r="E30" i="40"/>
  <c r="H30" i="40" s="1"/>
  <c r="D17" i="41"/>
  <c r="E29" i="40"/>
  <c r="E28" i="40"/>
  <c r="D15" i="41"/>
  <c r="E27" i="40"/>
  <c r="H27" i="40" s="1"/>
  <c r="D14" i="41"/>
  <c r="E26" i="40"/>
  <c r="D13" i="41"/>
  <c r="E25" i="40"/>
  <c r="E24" i="40"/>
  <c r="E23" i="40"/>
  <c r="H23" i="40" s="1"/>
  <c r="D10" i="41"/>
  <c r="D9" i="41"/>
  <c r="E21" i="40"/>
  <c r="D8" i="41"/>
  <c r="E20" i="40"/>
  <c r="E19" i="40"/>
  <c r="E18" i="40"/>
  <c r="B13" i="40"/>
  <c r="H19" i="40" l="1"/>
  <c r="I19" i="40" s="1"/>
  <c r="J19" i="40" s="1"/>
  <c r="K19" i="40" s="1"/>
  <c r="H21" i="40"/>
  <c r="I21" i="40" s="1"/>
  <c r="J21" i="40" s="1"/>
  <c r="K21" i="40" s="1"/>
  <c r="H25" i="40"/>
  <c r="I25" i="40" s="1"/>
  <c r="J25" i="40" s="1"/>
  <c r="K25" i="40" s="1"/>
  <c r="H29" i="40"/>
  <c r="I29" i="40" s="1"/>
  <c r="J29" i="40" s="1"/>
  <c r="K29" i="40" s="1"/>
  <c r="H33" i="40"/>
  <c r="H37" i="40"/>
  <c r="H41" i="40"/>
  <c r="I33" i="40"/>
  <c r="J33" i="40" s="1"/>
  <c r="K33" i="40" s="1"/>
  <c r="I37" i="40"/>
  <c r="J37" i="40" s="1"/>
  <c r="K37" i="40" s="1"/>
  <c r="I41" i="40"/>
  <c r="J41" i="40" s="1"/>
  <c r="K41" i="40" s="1"/>
  <c r="H18" i="40"/>
  <c r="I18" i="40" s="1"/>
  <c r="H22" i="40"/>
  <c r="I22" i="40" s="1"/>
  <c r="H26" i="40"/>
  <c r="H24" i="40"/>
  <c r="I24" i="40" s="1"/>
  <c r="H28" i="40"/>
  <c r="I28" i="40" s="1"/>
  <c r="J28" i="40" s="1"/>
  <c r="K28" i="40" s="1"/>
  <c r="H44" i="40"/>
  <c r="I44" i="40" s="1"/>
  <c r="H32" i="40"/>
  <c r="I32" i="40" s="1"/>
  <c r="J32" i="40" s="1"/>
  <c r="K32" i="40" s="1"/>
  <c r="H36" i="40"/>
  <c r="H20" i="40"/>
  <c r="I20" i="40" s="1"/>
  <c r="H40" i="40"/>
  <c r="I40" i="40" s="1"/>
  <c r="I23" i="40"/>
  <c r="J23" i="40" s="1"/>
  <c r="K23" i="40" s="1"/>
  <c r="I39" i="40"/>
  <c r="J39" i="40" s="1"/>
  <c r="K39" i="40" s="1"/>
  <c r="I26" i="40"/>
  <c r="J26" i="40" s="1"/>
  <c r="K26" i="40" s="1"/>
  <c r="I42" i="40"/>
  <c r="J42" i="40" s="1"/>
  <c r="K42" i="40" s="1"/>
  <c r="I30" i="40"/>
  <c r="J30" i="40" s="1"/>
  <c r="K30" i="40" s="1"/>
  <c r="I27" i="40"/>
  <c r="J27" i="40" s="1"/>
  <c r="K27" i="40" s="1"/>
  <c r="I43" i="40"/>
  <c r="J43" i="40" s="1"/>
  <c r="K43" i="40" s="1"/>
  <c r="I31" i="40"/>
  <c r="J31" i="40" s="1"/>
  <c r="K31" i="40" s="1"/>
  <c r="I34" i="40"/>
  <c r="J34" i="40" s="1"/>
  <c r="K34" i="40" s="1"/>
  <c r="I35" i="40"/>
  <c r="J35" i="40" s="1"/>
  <c r="K35" i="40" s="1"/>
  <c r="I38" i="40"/>
  <c r="J38" i="40"/>
  <c r="K38" i="40" s="1"/>
  <c r="J18" i="40" l="1"/>
  <c r="K18" i="40" s="1"/>
  <c r="J40" i="40"/>
  <c r="K40" i="40" s="1"/>
  <c r="J22" i="40"/>
  <c r="K22" i="40" s="1"/>
  <c r="J24" i="40"/>
  <c r="K24" i="40" s="1"/>
  <c r="J44" i="40"/>
  <c r="K44" i="40" s="1"/>
  <c r="I36" i="40"/>
  <c r="J36" i="40" s="1"/>
  <c r="K36" i="40" s="1"/>
  <c r="J20" i="40"/>
  <c r="K20" i="40" s="1"/>
  <c r="K45" i="40" l="1"/>
  <c r="E34" i="36" s="1"/>
  <c r="H17" i="45" l="1"/>
  <c r="F16" i="45"/>
  <c r="F15" i="45"/>
  <c r="F14" i="45"/>
  <c r="F13" i="45"/>
  <c r="F12" i="45"/>
  <c r="F11" i="45"/>
  <c r="F10" i="45"/>
  <c r="F9" i="45"/>
  <c r="F8" i="45"/>
  <c r="F17" i="45" l="1"/>
  <c r="D35" i="36"/>
  <c r="B1" i="12" l="1"/>
  <c r="B1" i="13"/>
  <c r="B1" i="14"/>
  <c r="B1" i="15"/>
  <c r="B1" i="16"/>
  <c r="B1" i="17"/>
  <c r="B1" i="18"/>
  <c r="B1" i="41"/>
  <c r="B1" i="40"/>
  <c r="B1" i="21"/>
  <c r="B1" i="22"/>
  <c r="B1" i="23"/>
  <c r="B1" i="24"/>
  <c r="B1" i="25"/>
  <c r="B1" i="27"/>
  <c r="B1" i="28"/>
  <c r="B1" i="29"/>
  <c r="B1" i="39"/>
  <c r="B1" i="38"/>
  <c r="B1" i="32"/>
  <c r="C1" i="44"/>
  <c r="B1" i="35"/>
  <c r="B9" i="32"/>
  <c r="M1" i="26" l="1"/>
  <c r="C1" i="26"/>
  <c r="M24" i="26"/>
  <c r="L23" i="26"/>
  <c r="J22" i="26"/>
  <c r="J21" i="26"/>
  <c r="L20" i="26"/>
  <c r="L19" i="26"/>
  <c r="L18" i="26"/>
  <c r="J17" i="26"/>
  <c r="L16" i="26"/>
  <c r="L15" i="26"/>
  <c r="J14" i="26"/>
  <c r="J13" i="26"/>
  <c r="L12" i="26"/>
  <c r="L11" i="26"/>
  <c r="J9" i="26"/>
  <c r="G25" i="36" l="1"/>
  <c r="L13" i="26"/>
  <c r="L17" i="26"/>
  <c r="L22" i="26"/>
  <c r="L14" i="26"/>
  <c r="J16" i="26"/>
  <c r="L21" i="26"/>
  <c r="J11" i="26"/>
  <c r="J19" i="26"/>
  <c r="J12" i="26"/>
  <c r="J20" i="26"/>
  <c r="J15" i="26"/>
  <c r="J23" i="26"/>
  <c r="J10" i="26"/>
  <c r="L10" i="26" s="1"/>
  <c r="J18" i="26"/>
  <c r="L24" i="26" l="1"/>
  <c r="E25" i="36" s="1"/>
  <c r="G15" i="22" l="1"/>
  <c r="H1" i="41"/>
  <c r="L1" i="40"/>
  <c r="G1" i="22"/>
  <c r="G1" i="25"/>
  <c r="J1" i="24"/>
  <c r="F1" i="18"/>
  <c r="K1" i="28"/>
  <c r="H1" i="29"/>
  <c r="H1" i="39"/>
  <c r="J1" i="23"/>
  <c r="F1" i="27"/>
  <c r="L1" i="38"/>
  <c r="B11" i="32"/>
  <c r="E1" i="32"/>
  <c r="M1" i="44"/>
  <c r="E1" i="35"/>
  <c r="A9" i="39" l="1"/>
  <c r="A32" i="39"/>
  <c r="A31" i="39"/>
  <c r="A30" i="39"/>
  <c r="A29" i="39"/>
  <c r="A28" i="39"/>
  <c r="A27" i="39"/>
  <c r="A26" i="39"/>
  <c r="A25" i="39"/>
  <c r="A24" i="39"/>
  <c r="A23" i="39"/>
  <c r="A22" i="39"/>
  <c r="A21" i="39"/>
  <c r="A20" i="39"/>
  <c r="A19" i="39"/>
  <c r="A18" i="39"/>
  <c r="A17" i="39"/>
  <c r="A16" i="39"/>
  <c r="A15" i="39"/>
  <c r="A14" i="39"/>
  <c r="A13" i="39"/>
  <c r="A12" i="39"/>
  <c r="A11" i="39"/>
  <c r="A10" i="39"/>
  <c r="A8" i="39"/>
  <c r="H33" i="41" l="1"/>
  <c r="G36" i="36" s="1"/>
  <c r="G7" i="41"/>
  <c r="H33" i="39"/>
  <c r="G7" i="39"/>
  <c r="E44" i="38"/>
  <c r="E43" i="38"/>
  <c r="E42" i="38"/>
  <c r="E41" i="38"/>
  <c r="E40" i="38"/>
  <c r="H40" i="38" s="1"/>
  <c r="E39" i="38"/>
  <c r="E38" i="38"/>
  <c r="E37" i="38"/>
  <c r="E36" i="38"/>
  <c r="E35" i="38"/>
  <c r="H35" i="38" s="1"/>
  <c r="E34" i="38"/>
  <c r="E33" i="38"/>
  <c r="E32" i="38"/>
  <c r="E31" i="38"/>
  <c r="E30" i="38"/>
  <c r="E29" i="38"/>
  <c r="E28" i="38"/>
  <c r="E27" i="38"/>
  <c r="E26" i="38"/>
  <c r="E25" i="38"/>
  <c r="E24" i="38"/>
  <c r="E23" i="38"/>
  <c r="E22" i="38"/>
  <c r="E21" i="38"/>
  <c r="E20" i="38"/>
  <c r="E19" i="38"/>
  <c r="E18" i="38"/>
  <c r="B13" i="38"/>
  <c r="H36" i="38" l="1"/>
  <c r="I36" i="38" s="1"/>
  <c r="H25" i="38"/>
  <c r="I25" i="38" s="1"/>
  <c r="J25" i="38" s="1"/>
  <c r="K25" i="38" s="1"/>
  <c r="H33" i="38"/>
  <c r="I33" i="38" s="1"/>
  <c r="J33" i="38" s="1"/>
  <c r="K33" i="38" s="1"/>
  <c r="H37" i="38"/>
  <c r="I37" i="38" s="1"/>
  <c r="J37" i="38" s="1"/>
  <c r="K37" i="38" s="1"/>
  <c r="H41" i="38"/>
  <c r="I41" i="38" s="1"/>
  <c r="J41" i="38" s="1"/>
  <c r="K41" i="38" s="1"/>
  <c r="H18" i="38"/>
  <c r="H34" i="38"/>
  <c r="I34" i="38" s="1"/>
  <c r="J34" i="38" s="1"/>
  <c r="K34" i="38" s="1"/>
  <c r="H38" i="38"/>
  <c r="I38" i="38" s="1"/>
  <c r="J38" i="38" s="1"/>
  <c r="K38" i="38" s="1"/>
  <c r="H42" i="38"/>
  <c r="H24" i="38"/>
  <c r="I24" i="38" s="1"/>
  <c r="J24" i="38" s="1"/>
  <c r="K24" i="38" s="1"/>
  <c r="H28" i="38"/>
  <c r="I28" i="38" s="1"/>
  <c r="H32" i="38"/>
  <c r="I32" i="38" s="1"/>
  <c r="J32" i="38" s="1"/>
  <c r="K32" i="38" s="1"/>
  <c r="F31" i="41"/>
  <c r="G31" i="41" s="1"/>
  <c r="D31" i="39"/>
  <c r="D15" i="39"/>
  <c r="F15" i="41"/>
  <c r="G15" i="41" s="1"/>
  <c r="D25" i="39"/>
  <c r="D29" i="39"/>
  <c r="F29" i="39" s="1"/>
  <c r="G29" i="39" s="1"/>
  <c r="F11" i="41"/>
  <c r="G11" i="41" s="1"/>
  <c r="D11" i="39"/>
  <c r="F11" i="39" s="1"/>
  <c r="G11" i="39" s="1"/>
  <c r="E14" i="41"/>
  <c r="D14" i="39"/>
  <c r="F14" i="39" s="1"/>
  <c r="G14" i="39" s="1"/>
  <c r="D17" i="39"/>
  <c r="D8" i="39"/>
  <c r="F8" i="39" s="1"/>
  <c r="G8" i="39" s="1"/>
  <c r="D18" i="39"/>
  <c r="F18" i="41"/>
  <c r="G18" i="41" s="1"/>
  <c r="D32" i="39"/>
  <c r="F32" i="39" s="1"/>
  <c r="G32" i="39" s="1"/>
  <c r="F22" i="41"/>
  <c r="G22" i="41" s="1"/>
  <c r="D22" i="39"/>
  <c r="E22" i="39" s="1"/>
  <c r="H44" i="38"/>
  <c r="I44" i="38" s="1"/>
  <c r="H21" i="38"/>
  <c r="I21" i="38" s="1"/>
  <c r="J21" i="38" s="1"/>
  <c r="K21" i="38" s="1"/>
  <c r="D9" i="39"/>
  <c r="D12" i="39"/>
  <c r="E12" i="39" s="1"/>
  <c r="D16" i="39"/>
  <c r="F16" i="39" s="1"/>
  <c r="G16" i="39" s="1"/>
  <c r="F19" i="41"/>
  <c r="G19" i="41" s="1"/>
  <c r="D19" i="39"/>
  <c r="F19" i="39" s="1"/>
  <c r="G19" i="39" s="1"/>
  <c r="I18" i="38"/>
  <c r="J18" i="38" s="1"/>
  <c r="K18" i="38" s="1"/>
  <c r="F23" i="41"/>
  <c r="G23" i="41" s="1"/>
  <c r="D23" i="39"/>
  <c r="D26" i="39"/>
  <c r="F26" i="41"/>
  <c r="G26" i="41" s="1"/>
  <c r="H22" i="38"/>
  <c r="I22" i="38" s="1"/>
  <c r="J22" i="38" s="1"/>
  <c r="K22" i="38" s="1"/>
  <c r="D10" i="39"/>
  <c r="F10" i="41"/>
  <c r="G10" i="41" s="1"/>
  <c r="D13" i="39"/>
  <c r="F13" i="39" s="1"/>
  <c r="G13" i="39" s="1"/>
  <c r="D20" i="39"/>
  <c r="E20" i="39" s="1"/>
  <c r="E30" i="41"/>
  <c r="D30" i="39"/>
  <c r="F30" i="39" s="1"/>
  <c r="G30" i="39" s="1"/>
  <c r="H19" i="38"/>
  <c r="I19" i="38" s="1"/>
  <c r="J19" i="38" s="1"/>
  <c r="K19" i="38" s="1"/>
  <c r="H26" i="38"/>
  <c r="I26" i="38" s="1"/>
  <c r="J26" i="38" s="1"/>
  <c r="K26" i="38" s="1"/>
  <c r="H29" i="38"/>
  <c r="I29" i="38" s="1"/>
  <c r="J29" i="38" s="1"/>
  <c r="K29" i="38" s="1"/>
  <c r="D24" i="39"/>
  <c r="F24" i="39" s="1"/>
  <c r="G24" i="39" s="1"/>
  <c r="D27" i="39"/>
  <c r="F27" i="39" s="1"/>
  <c r="G27" i="39" s="1"/>
  <c r="F27" i="41"/>
  <c r="G27" i="41" s="1"/>
  <c r="H43" i="38"/>
  <c r="H20" i="38"/>
  <c r="I20" i="38" s="1"/>
  <c r="J20" i="38" s="1"/>
  <c r="K20" i="38" s="1"/>
  <c r="H23" i="38"/>
  <c r="I23" i="38" s="1"/>
  <c r="H27" i="38"/>
  <c r="I27" i="38" s="1"/>
  <c r="J27" i="38" s="1"/>
  <c r="K27" i="38" s="1"/>
  <c r="H30" i="38"/>
  <c r="I30" i="38" s="1"/>
  <c r="J30" i="38" s="1"/>
  <c r="K30" i="38" s="1"/>
  <c r="D21" i="39"/>
  <c r="F21" i="39" s="1"/>
  <c r="G21" i="39" s="1"/>
  <c r="D28" i="39"/>
  <c r="E28" i="39" s="1"/>
  <c r="G21" i="36"/>
  <c r="E27" i="41"/>
  <c r="E15" i="41"/>
  <c r="I42" i="38"/>
  <c r="J42" i="38" s="1"/>
  <c r="K42" i="38" s="1"/>
  <c r="I35" i="38"/>
  <c r="J35" i="38" s="1"/>
  <c r="K35" i="38" s="1"/>
  <c r="I43" i="38"/>
  <c r="J43" i="38" s="1"/>
  <c r="K43" i="38" s="1"/>
  <c r="I40" i="38"/>
  <c r="J40" i="38" s="1"/>
  <c r="K40" i="38" s="1"/>
  <c r="H31" i="38"/>
  <c r="J36" i="38"/>
  <c r="K36" i="38" s="1"/>
  <c r="H39" i="38"/>
  <c r="E29" i="39" l="1"/>
  <c r="F20" i="39"/>
  <c r="G20" i="39" s="1"/>
  <c r="E21" i="39"/>
  <c r="E24" i="39"/>
  <c r="J28" i="38"/>
  <c r="K28" i="38" s="1"/>
  <c r="J23" i="38"/>
  <c r="K23" i="38" s="1"/>
  <c r="F12" i="39"/>
  <c r="G12" i="39" s="1"/>
  <c r="E14" i="39"/>
  <c r="E13" i="39"/>
  <c r="E23" i="41"/>
  <c r="F14" i="41"/>
  <c r="G14" i="41" s="1"/>
  <c r="E32" i="39"/>
  <c r="E27" i="39"/>
  <c r="E19" i="41"/>
  <c r="E11" i="41"/>
  <c r="E31" i="41"/>
  <c r="E10" i="41"/>
  <c r="E10" i="39"/>
  <c r="F10" i="39"/>
  <c r="G10" i="39" s="1"/>
  <c r="F29" i="41"/>
  <c r="G29" i="41" s="1"/>
  <c r="E29" i="41"/>
  <c r="E8" i="39"/>
  <c r="F28" i="41"/>
  <c r="G28" i="41" s="1"/>
  <c r="E28" i="41"/>
  <c r="E17" i="41"/>
  <c r="F17" i="41"/>
  <c r="G17" i="41" s="1"/>
  <c r="E25" i="41"/>
  <c r="F25" i="41"/>
  <c r="G25" i="41" s="1"/>
  <c r="J44" i="38"/>
  <c r="K44" i="38" s="1"/>
  <c r="F22" i="39"/>
  <c r="G22" i="39" s="1"/>
  <c r="F21" i="41"/>
  <c r="G21" i="41" s="1"/>
  <c r="E21" i="41"/>
  <c r="E26" i="39"/>
  <c r="F26" i="39"/>
  <c r="G26" i="39" s="1"/>
  <c r="F16" i="41"/>
  <c r="G16" i="41" s="1"/>
  <c r="E16" i="41"/>
  <c r="E17" i="39"/>
  <c r="F17" i="39"/>
  <c r="G17" i="39" s="1"/>
  <c r="F25" i="39"/>
  <c r="G25" i="39" s="1"/>
  <c r="E25" i="39"/>
  <c r="E16" i="39"/>
  <c r="E19" i="39"/>
  <c r="E26" i="41"/>
  <c r="E22" i="41"/>
  <c r="F20" i="41"/>
  <c r="G20" i="41" s="1"/>
  <c r="E20" i="41"/>
  <c r="F23" i="39"/>
  <c r="G23" i="39" s="1"/>
  <c r="E23" i="39"/>
  <c r="E11" i="39"/>
  <c r="E30" i="39"/>
  <c r="E18" i="41"/>
  <c r="F24" i="41"/>
  <c r="G24" i="41" s="1"/>
  <c r="E24" i="41"/>
  <c r="F13" i="41"/>
  <c r="G13" i="41" s="1"/>
  <c r="E13" i="41"/>
  <c r="F12" i="41"/>
  <c r="G12" i="41" s="1"/>
  <c r="E12" i="41"/>
  <c r="F32" i="41"/>
  <c r="G32" i="41" s="1"/>
  <c r="E32" i="41"/>
  <c r="E15" i="39"/>
  <c r="F15" i="39"/>
  <c r="G15" i="39" s="1"/>
  <c r="F8" i="41"/>
  <c r="G8" i="41" s="1"/>
  <c r="E8" i="41"/>
  <c r="F28" i="39"/>
  <c r="G28" i="39" s="1"/>
  <c r="E9" i="41"/>
  <c r="F9" i="41"/>
  <c r="G9" i="41" s="1"/>
  <c r="F31" i="39"/>
  <c r="G31" i="39" s="1"/>
  <c r="E31" i="39"/>
  <c r="F30" i="41"/>
  <c r="G30" i="41" s="1"/>
  <c r="E9" i="39"/>
  <c r="F9" i="39"/>
  <c r="G9" i="39" s="1"/>
  <c r="F18" i="39"/>
  <c r="G18" i="39" s="1"/>
  <c r="E18" i="39"/>
  <c r="L45" i="38"/>
  <c r="I39" i="38"/>
  <c r="J39" i="38" s="1"/>
  <c r="K39" i="38" s="1"/>
  <c r="I31" i="38"/>
  <c r="J31" i="38" s="1"/>
  <c r="K31" i="38" s="1"/>
  <c r="K45" i="38" l="1"/>
  <c r="E20" i="36" s="1"/>
  <c r="G33" i="39"/>
  <c r="E21" i="36" s="1"/>
  <c r="G33" i="41"/>
  <c r="E36" i="36" s="1"/>
  <c r="G20" i="36"/>
  <c r="A5" i="32" l="1"/>
  <c r="M43" i="44"/>
  <c r="M31" i="44"/>
  <c r="M22" i="44"/>
  <c r="M13" i="44"/>
  <c r="G35" i="36"/>
  <c r="H18" i="10"/>
  <c r="H21" i="10"/>
  <c r="G1" i="12"/>
  <c r="K1" i="13"/>
  <c r="H1" i="14"/>
  <c r="L1" i="15"/>
  <c r="G1" i="16"/>
  <c r="H1" i="17"/>
  <c r="F26" i="18"/>
  <c r="F16" i="21"/>
  <c r="F1" i="21"/>
  <c r="F42" i="10"/>
  <c r="F39" i="10"/>
  <c r="F38" i="10"/>
  <c r="F37" i="10"/>
  <c r="F36" i="10"/>
  <c r="F35" i="10"/>
  <c r="F34" i="10"/>
  <c r="F33" i="10"/>
  <c r="F31" i="10"/>
  <c r="F27" i="10"/>
  <c r="D39" i="10" s="1"/>
  <c r="F26" i="10"/>
  <c r="D38" i="10" s="1"/>
  <c r="F25" i="10"/>
  <c r="D37" i="10" s="1"/>
  <c r="F24" i="10"/>
  <c r="D36" i="10" s="1"/>
  <c r="F23" i="10"/>
  <c r="D35" i="10" s="1"/>
  <c r="F22" i="10"/>
  <c r="D34" i="10" s="1"/>
  <c r="F21" i="10"/>
  <c r="D33" i="10" s="1"/>
  <c r="F20" i="10"/>
  <c r="D32" i="10" s="1"/>
  <c r="F19" i="10"/>
  <c r="B39" i="10"/>
  <c r="B38" i="10"/>
  <c r="B34" i="10"/>
  <c r="F8" i="10"/>
  <c r="B32" i="10" s="1"/>
  <c r="F7" i="10"/>
  <c r="J4" i="10"/>
  <c r="J2" i="10"/>
  <c r="D44" i="10" s="1"/>
  <c r="G15" i="12"/>
  <c r="G41" i="36" s="1"/>
  <c r="F14" i="12"/>
  <c r="F13" i="12"/>
  <c r="F12" i="12"/>
  <c r="F11" i="12"/>
  <c r="F10" i="12"/>
  <c r="F9" i="12"/>
  <c r="F8" i="12"/>
  <c r="F7" i="12"/>
  <c r="F6" i="12"/>
  <c r="J16" i="13"/>
  <c r="G40" i="36" s="1"/>
  <c r="I15" i="13"/>
  <c r="I14" i="13"/>
  <c r="I13" i="13"/>
  <c r="I12" i="13"/>
  <c r="I11" i="13"/>
  <c r="I10" i="13"/>
  <c r="I9" i="13"/>
  <c r="G16" i="14"/>
  <c r="G39" i="36" s="1"/>
  <c r="F15" i="14"/>
  <c r="F14" i="14"/>
  <c r="F13" i="14"/>
  <c r="F12" i="14"/>
  <c r="F11" i="14"/>
  <c r="F10" i="14"/>
  <c r="F9" i="14"/>
  <c r="F8" i="14"/>
  <c r="F7" i="14"/>
  <c r="F6" i="14"/>
  <c r="L35" i="15"/>
  <c r="G38" i="36" s="1"/>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E12" i="15"/>
  <c r="I12" i="15" s="1"/>
  <c r="K11" i="15"/>
  <c r="I11" i="15"/>
  <c r="I10" i="15"/>
  <c r="K10" i="15" s="1"/>
  <c r="G21" i="16"/>
  <c r="F20" i="16"/>
  <c r="F19" i="16"/>
  <c r="F18" i="16"/>
  <c r="F17" i="16"/>
  <c r="F16" i="16"/>
  <c r="F15" i="16"/>
  <c r="F14" i="16"/>
  <c r="F13" i="16"/>
  <c r="G10" i="16"/>
  <c r="F9" i="16"/>
  <c r="F8" i="16"/>
  <c r="F7" i="16"/>
  <c r="F6" i="16"/>
  <c r="F5" i="16"/>
  <c r="G19" i="17"/>
  <c r="G37" i="36" s="1"/>
  <c r="F18" i="17"/>
  <c r="F17" i="17"/>
  <c r="F16" i="17"/>
  <c r="F15" i="17"/>
  <c r="F14" i="17"/>
  <c r="F13" i="17"/>
  <c r="F12" i="17"/>
  <c r="F11" i="17"/>
  <c r="F10" i="17"/>
  <c r="F9" i="17"/>
  <c r="F8" i="17"/>
  <c r="E15" i="21"/>
  <c r="E14" i="21"/>
  <c r="E13" i="21"/>
  <c r="E12" i="21"/>
  <c r="E11" i="21"/>
  <c r="E10" i="21"/>
  <c r="E9" i="21"/>
  <c r="E8" i="21"/>
  <c r="G29" i="36"/>
  <c r="F14" i="22"/>
  <c r="F13" i="22"/>
  <c r="F12" i="22"/>
  <c r="F11" i="22"/>
  <c r="F10" i="22"/>
  <c r="F9" i="22"/>
  <c r="F8" i="22"/>
  <c r="F7" i="22"/>
  <c r="F6" i="22"/>
  <c r="J23" i="23"/>
  <c r="I22" i="23"/>
  <c r="I21" i="23"/>
  <c r="I20" i="23"/>
  <c r="I19" i="23"/>
  <c r="I18" i="23"/>
  <c r="I17" i="23"/>
  <c r="I16" i="23"/>
  <c r="I15" i="23"/>
  <c r="I14" i="23"/>
  <c r="I13" i="23"/>
  <c r="I12" i="23"/>
  <c r="I11" i="23"/>
  <c r="I10" i="23"/>
  <c r="I9" i="23"/>
  <c r="I8" i="23"/>
  <c r="I19" i="24"/>
  <c r="H18" i="24"/>
  <c r="H17" i="24"/>
  <c r="H16" i="24"/>
  <c r="H14" i="24"/>
  <c r="H13" i="24"/>
  <c r="H12" i="24"/>
  <c r="H11" i="24"/>
  <c r="H10" i="24"/>
  <c r="H9" i="24"/>
  <c r="G17" i="25"/>
  <c r="F16" i="25"/>
  <c r="F15" i="25"/>
  <c r="F14" i="25"/>
  <c r="F13" i="25"/>
  <c r="F12" i="25"/>
  <c r="F11" i="25"/>
  <c r="F10" i="25"/>
  <c r="F9" i="25"/>
  <c r="F8" i="25"/>
  <c r="F26" i="27"/>
  <c r="E25" i="27"/>
  <c r="E24" i="27"/>
  <c r="E23" i="27"/>
  <c r="E22" i="27"/>
  <c r="E21" i="27"/>
  <c r="E20" i="27"/>
  <c r="E19" i="27"/>
  <c r="E18" i="27"/>
  <c r="E17" i="27"/>
  <c r="E16" i="27"/>
  <c r="E15" i="27"/>
  <c r="E14" i="27"/>
  <c r="E13" i="27"/>
  <c r="E12" i="27"/>
  <c r="E11" i="27"/>
  <c r="E10" i="27"/>
  <c r="E9" i="27"/>
  <c r="E8" i="27"/>
  <c r="J18" i="28"/>
  <c r="I17" i="28"/>
  <c r="I16" i="28"/>
  <c r="I15" i="28"/>
  <c r="I14" i="28"/>
  <c r="I13" i="28"/>
  <c r="I12" i="28"/>
  <c r="I11" i="28"/>
  <c r="I10" i="28"/>
  <c r="I9" i="28"/>
  <c r="I8" i="28"/>
  <c r="G18" i="29"/>
  <c r="F17" i="29"/>
  <c r="F16" i="29"/>
  <c r="F15" i="29"/>
  <c r="F14" i="29"/>
  <c r="F13" i="29"/>
  <c r="F12" i="29"/>
  <c r="F11" i="29"/>
  <c r="F10" i="29"/>
  <c r="F9" i="29"/>
  <c r="F8" i="29"/>
  <c r="C41" i="35"/>
  <c r="E41" i="35" s="1"/>
  <c r="G13" i="36" s="1"/>
  <c r="E7" i="35"/>
  <c r="B8" i="35" s="1"/>
  <c r="D42" i="36"/>
  <c r="D38" i="36"/>
  <c r="D37" i="36"/>
  <c r="D36" i="36"/>
  <c r="F10" i="16" l="1"/>
  <c r="F21" i="16"/>
  <c r="F32" i="10"/>
  <c r="F40" i="10" s="1"/>
  <c r="B44" i="10" s="1"/>
  <c r="F44" i="10" s="1"/>
  <c r="F28" i="18" s="1"/>
  <c r="G14" i="36"/>
  <c r="O37" i="44"/>
  <c r="N37" i="44"/>
  <c r="I23" i="23"/>
  <c r="E28" i="36" s="1"/>
  <c r="G33" i="36"/>
  <c r="G23" i="36"/>
  <c r="G26" i="36"/>
  <c r="G28" i="36"/>
  <c r="F17" i="25"/>
  <c r="H19" i="24"/>
  <c r="F19" i="17"/>
  <c r="E37" i="36" s="1"/>
  <c r="I37" i="36" s="1"/>
  <c r="G27" i="36"/>
  <c r="G22" i="36"/>
  <c r="G24" i="36"/>
  <c r="M34" i="44"/>
  <c r="I36" i="36"/>
  <c r="I21" i="36"/>
  <c r="B31" i="35"/>
  <c r="C31" i="35" s="1"/>
  <c r="E31" i="35" s="1"/>
  <c r="B15" i="35"/>
  <c r="C15" i="35" s="1"/>
  <c r="E15" i="35" s="1"/>
  <c r="B23" i="35"/>
  <c r="C23" i="35" s="1"/>
  <c r="E23" i="35" s="1"/>
  <c r="I34" i="36"/>
  <c r="E16" i="21"/>
  <c r="E33" i="36" s="1"/>
  <c r="E26" i="27"/>
  <c r="I18" i="28"/>
  <c r="F15" i="22"/>
  <c r="E29" i="36" s="1"/>
  <c r="I29" i="36" s="1"/>
  <c r="F15" i="12"/>
  <c r="E41" i="36" s="1"/>
  <c r="I41" i="36" s="1"/>
  <c r="D8" i="35"/>
  <c r="B25" i="35" s="1"/>
  <c r="C25" i="35" s="1"/>
  <c r="E25" i="35" s="1"/>
  <c r="G23" i="16"/>
  <c r="G32" i="36" s="1"/>
  <c r="C8" i="35"/>
  <c r="F18" i="29"/>
  <c r="K35" i="15"/>
  <c r="E38" i="36" s="1"/>
  <c r="I38" i="36" s="1"/>
  <c r="F16" i="14"/>
  <c r="E39" i="36" s="1"/>
  <c r="I39" i="36" s="1"/>
  <c r="I16" i="13"/>
  <c r="E40" i="36" s="1"/>
  <c r="I40" i="36" s="1"/>
  <c r="I20" i="36"/>
  <c r="F23" i="16" l="1"/>
  <c r="E32" i="36" s="1"/>
  <c r="G42" i="36"/>
  <c r="I28" i="36"/>
  <c r="I33" i="36"/>
  <c r="G19" i="36"/>
  <c r="G15" i="36"/>
  <c r="E22" i="36"/>
  <c r="I22" i="36" s="1"/>
  <c r="E23" i="36"/>
  <c r="I23" i="36" s="1"/>
  <c r="E26" i="36"/>
  <c r="I26" i="36" s="1"/>
  <c r="E27" i="36"/>
  <c r="I27" i="36" s="1"/>
  <c r="E24" i="36"/>
  <c r="I24" i="36" s="1"/>
  <c r="B17" i="35"/>
  <c r="C17" i="35" s="1"/>
  <c r="E17" i="35" s="1"/>
  <c r="B33" i="35"/>
  <c r="C33" i="35" s="1"/>
  <c r="E33" i="35" s="1"/>
  <c r="B24" i="35"/>
  <c r="C24" i="35" s="1"/>
  <c r="E24" i="35" s="1"/>
  <c r="E26" i="35" s="1"/>
  <c r="B16" i="35"/>
  <c r="C16" i="35" s="1"/>
  <c r="E16" i="35" s="1"/>
  <c r="B32" i="35"/>
  <c r="C32" i="35" s="1"/>
  <c r="E32" i="35" s="1"/>
  <c r="I32" i="36"/>
  <c r="F31" i="18" l="1"/>
  <c r="F33" i="18" s="1"/>
  <c r="E35" i="36" s="1"/>
  <c r="I35" i="36" s="1"/>
  <c r="I42" i="36" s="1"/>
  <c r="H43" i="10"/>
  <c r="G43" i="10"/>
  <c r="G30" i="36"/>
  <c r="G43" i="36" s="1"/>
  <c r="I19" i="36"/>
  <c r="E30" i="36"/>
  <c r="E18" i="35"/>
  <c r="E34" i="35"/>
  <c r="I25" i="36"/>
  <c r="E42" i="36" l="1"/>
  <c r="E43" i="36" s="1"/>
  <c r="E36" i="35"/>
  <c r="E39" i="35" s="1"/>
  <c r="A17" i="32" s="1"/>
  <c r="I30" i="36"/>
  <c r="I43" i="36" s="1"/>
  <c r="G12" i="36" l="1"/>
  <c r="K11" i="36" l="1"/>
  <c r="R12" i="36"/>
  <c r="L11" i="36"/>
  <c r="G16" i="36"/>
  <c r="L42" i="36" l="1"/>
  <c r="K42" i="36"/>
</calcChain>
</file>

<file path=xl/sharedStrings.xml><?xml version="1.0" encoding="utf-8"?>
<sst xmlns="http://schemas.openxmlformats.org/spreadsheetml/2006/main" count="1589" uniqueCount="910">
  <si>
    <t>North Carolina Department of Health and Human Services</t>
  </si>
  <si>
    <t>Child and Adult Care Food Program</t>
  </si>
  <si>
    <t>1.  Sponsor Name:</t>
  </si>
  <si>
    <t xml:space="preserve">INCOME  </t>
  </si>
  <si>
    <t>Income Source</t>
  </si>
  <si>
    <t>Projected Annual Amount</t>
  </si>
  <si>
    <t>6.  Total Projected Annual Income:</t>
  </si>
  <si>
    <t xml:space="preserve"> </t>
  </si>
  <si>
    <t>Operating Expenditures</t>
  </si>
  <si>
    <t>The representations made herein on behalf of the facility are true and correct to the best of my knowledge.  I understand that these representations are being made in connection with the receipt of federal funds and that deliberate misrepresentation may subject me to prosecution under applicable state and federal criminal statutes.</t>
  </si>
  <si>
    <t>Signature of Owner or Board Chairman</t>
  </si>
  <si>
    <t>Date</t>
  </si>
  <si>
    <t>Printed Name</t>
  </si>
  <si>
    <t>Agreement #:</t>
  </si>
  <si>
    <t>Month / Year:</t>
  </si>
  <si>
    <t>A</t>
  </si>
  <si>
    <t>B</t>
  </si>
  <si>
    <t>C</t>
  </si>
  <si>
    <t>D</t>
  </si>
  <si>
    <t>Free</t>
  </si>
  <si>
    <t>Reduced</t>
  </si>
  <si>
    <t>Paid/Denied</t>
  </si>
  <si>
    <t>Total</t>
  </si>
  <si>
    <t>% = A/D</t>
  </si>
  <si>
    <t>% = B/D</t>
  </si>
  <si>
    <t>% = C/D</t>
  </si>
  <si>
    <t>Carry percentages out four decimal places (e.g., 12.4321%).</t>
  </si>
  <si>
    <t>BREAKFAST</t>
  </si>
  <si>
    <t>Category</t>
  </si>
  <si>
    <t>Percentage</t>
  </si>
  <si>
    <t xml:space="preserve">x Rate = </t>
  </si>
  <si>
    <t>Reimbursement</t>
  </si>
  <si>
    <t>LUNCH/SUPPER</t>
  </si>
  <si>
    <t>SNACKS / SUPPLEMENTS</t>
  </si>
  <si>
    <t>CASH-IN-LIEU</t>
  </si>
  <si>
    <t>No. of Meals</t>
  </si>
  <si>
    <t>Facility:</t>
  </si>
  <si>
    <t xml:space="preserve"> Total</t>
  </si>
  <si>
    <t>Total Income Available for use in CACFP</t>
  </si>
  <si>
    <t xml:space="preserve">Institution: </t>
  </si>
  <si>
    <t xml:space="preserve">Agreement Number:  </t>
  </si>
  <si>
    <t>Amount of Projected CACFP Meal Reimbursement*</t>
  </si>
  <si>
    <t>x</t>
  </si>
  <si>
    <t>=</t>
  </si>
  <si>
    <t>Instructions for Worksheet D:</t>
  </si>
  <si>
    <t>Administrative Labor and Taxes</t>
  </si>
  <si>
    <t xml:space="preserve"> Employees</t>
  </si>
  <si>
    <t>Totals</t>
  </si>
  <si>
    <t>Funding</t>
  </si>
  <si>
    <t xml:space="preserve">Employee Name </t>
  </si>
  <si>
    <t xml:space="preserve">Classify Duties:         a.   Administrative       b.   Accounting                 c.   Monitoring                  d.   Training            </t>
  </si>
  <si>
    <t>Gross Monthly Wages</t>
  </si>
  <si>
    <t>EX:  Benny Johnson</t>
  </si>
  <si>
    <t>A = 25%, B = 75%</t>
  </si>
  <si>
    <t>EX: Sally Creger</t>
  </si>
  <si>
    <t>B = 100%</t>
  </si>
  <si>
    <t>Columns</t>
  </si>
  <si>
    <t>Worksheet Requires General Approval in the Budget except for the following:</t>
  </si>
  <si>
    <t>Percentage Attributed to CACFP</t>
  </si>
  <si>
    <t>EX:  Tom Jones</t>
  </si>
  <si>
    <t>a = Health, c = Life</t>
  </si>
  <si>
    <t>Column</t>
  </si>
  <si>
    <t xml:space="preserve">Type of Equipment
</t>
  </si>
  <si>
    <t>Total Annual Cost</t>
  </si>
  <si>
    <t xml:space="preserve"> Percent Allocated to CACFP</t>
  </si>
  <si>
    <t>Less Than Arms Length (Yes / No)</t>
  </si>
  <si>
    <t>Cost Allocation Plan:</t>
  </si>
  <si>
    <t>1.</t>
  </si>
  <si>
    <t>2.</t>
  </si>
  <si>
    <t>3.</t>
  </si>
  <si>
    <t>4.</t>
  </si>
  <si>
    <t>5.</t>
  </si>
  <si>
    <t>Worksheet Requires Specific Prior Written Approval</t>
  </si>
  <si>
    <t xml:space="preserve">
 Type of Equipment
</t>
  </si>
  <si>
    <t>Purchase Date</t>
  </si>
  <si>
    <t>Depreciation Method</t>
  </si>
  <si>
    <t>Estimated Useful Life (Years)</t>
  </si>
  <si>
    <t xml:space="preserve">
Percent Allocated to CACFP</t>
  </si>
  <si>
    <t>Less Than Arms Length Transaction           (Yes / No)</t>
  </si>
  <si>
    <t>Ex.  Copier</t>
  </si>
  <si>
    <t>Straight Line</t>
  </si>
  <si>
    <t>No</t>
  </si>
  <si>
    <t>Cost Allocation Plan</t>
  </si>
  <si>
    <t xml:space="preserve">Note: Each row with a percentage allocated to CACFP less than 100% requires a cost allocation plan. </t>
  </si>
  <si>
    <t xml:space="preserve">This cost item is found under the cost category #27 named “Materials and Supplies” in FNS Instruction 796-2 Rev. 4.  Allowable cost for durable supplies includes material and supplies that do not meet the definition of equipment.  Allowable cost for durable supplies is the cost at the time of purchase. Allowable cost of expendable program material and supplies are the actual costs of material and supplies used within three months or less at the time of purchase.  </t>
  </si>
  <si>
    <t xml:space="preserve">Item 
</t>
  </si>
  <si>
    <t>Percentage Allocated to Food Service</t>
  </si>
  <si>
    <t>Office Supplies</t>
  </si>
  <si>
    <t xml:space="preserve">Note: Each row with a percentage allocated to CACFP less than 100% requires a cost allocation plan.    </t>
  </si>
  <si>
    <t xml:space="preserve">The items on this worksheet can be found under the cost category, #39 "Travel" in FNS Instruction 796-2, Revision 4.  List expenses incurred for administrative travel. </t>
  </si>
  <si>
    <t>Rate</t>
  </si>
  <si>
    <t>Employee Name</t>
  </si>
  <si>
    <t>EX:  Bennie Johnson</t>
  </si>
  <si>
    <t>Note: Each row with a percentage allocated to CACFP less than 100% requires a cost allocation plan.</t>
  </si>
  <si>
    <t>Enter the purpose and location for the administrative travel.</t>
  </si>
  <si>
    <t>Type of Purchases</t>
  </si>
  <si>
    <t>Instructions for Worksheet K:</t>
  </si>
  <si>
    <t>Enter the total annual cost of the items listed in Column 1.</t>
  </si>
  <si>
    <t>Percentage of the cost in Column 2 that will be allocated to CACFP.  Provide a cost allocation plan if it is less than 100% and you are using CACFP funds to pay for the expense.</t>
  </si>
  <si>
    <t xml:space="preserve">
Item 
</t>
  </si>
  <si>
    <t>Total Cost of Service</t>
  </si>
  <si>
    <t>Percent Allocated to Food Service</t>
  </si>
  <si>
    <t>Instructions for Worksheet L:</t>
  </si>
  <si>
    <t xml:space="preserve">Carrier Name </t>
  </si>
  <si>
    <t>Phone Number</t>
  </si>
  <si>
    <t>Total Monthly Cost</t>
  </si>
  <si>
    <t>Number of Months</t>
  </si>
  <si>
    <t>Instructions for Worksheet M:</t>
  </si>
  <si>
    <t xml:space="preserve">Note: Each row with a percentage allocated to CACFP less than 100% requires a cost allocation plan.   </t>
  </si>
  <si>
    <t xml:space="preserve">Items 
</t>
  </si>
  <si>
    <t>EX:  Paper Products</t>
  </si>
  <si>
    <t>Instructions for Worksheet O:</t>
  </si>
  <si>
    <t>EX:  Annie Oaks</t>
  </si>
  <si>
    <t xml:space="preserve">Agreement #:  </t>
  </si>
  <si>
    <t xml:space="preserve">Lessor:  </t>
  </si>
  <si>
    <t>Address:</t>
  </si>
  <si>
    <t>Contact Person:</t>
  </si>
  <si>
    <t>Telephone Number:</t>
  </si>
  <si>
    <t>Beginning Date</t>
  </si>
  <si>
    <t>Ending Date</t>
  </si>
  <si>
    <t>a.  Monthly Amount of Lease Agreement                                                                =</t>
  </si>
  <si>
    <t xml:space="preserve"> =</t>
  </si>
  <si>
    <t xml:space="preserve">b.  Monthly Amount of Utilities </t>
  </si>
  <si>
    <t>c.  Total Lease and Utilities</t>
  </si>
  <si>
    <t>e.  Monthly Cost for CACFP</t>
  </si>
  <si>
    <t xml:space="preserve">                        (c x d  = e)                       </t>
  </si>
  <si>
    <t>f.  Annual Expense for CACFP Operations</t>
  </si>
  <si>
    <t xml:space="preserve">                       (e x 12 months)                   </t>
  </si>
  <si>
    <t xml:space="preserve">(Provide amount from "f" that will be paid with CACFP funds)                                            </t>
  </si>
  <si>
    <t>Specific Prior Written Approval is required for Special lease arrangements - capital leases, sale-with-lease-back leases, less-than-arms-length transactions involving space/building rental, and lease with option-to-purchase.</t>
  </si>
  <si>
    <t xml:space="preserve">The items on this budget worksheet will be found under different cost categories in FNS Instruction 796-2, Revision 4.   Specific Prior Written Approval will be needed for items included on this worksheet if CACFP funds are used for the cost.  </t>
  </si>
  <si>
    <t xml:space="preserve">
Type of Service
</t>
  </si>
  <si>
    <t>Percentage Allocated to CACFP</t>
  </si>
  <si>
    <t>Food</t>
  </si>
  <si>
    <t xml:space="preserve">Total Annual Expense to Food Service
</t>
  </si>
  <si>
    <t>Food Service Management Contracts</t>
  </si>
  <si>
    <t xml:space="preserve">The items on this worksheet can be found under the cost category, #39 "Travel" in FNS Instruction 796-2, Revision 4.  List expenses incurred for operating travel. </t>
  </si>
  <si>
    <t>Monthly Averages</t>
  </si>
  <si>
    <t>Food Purchase / Charlotte</t>
  </si>
  <si>
    <t>Instructions for Worksheet U:</t>
  </si>
  <si>
    <t>Instructions for Worksheet V:</t>
  </si>
  <si>
    <t xml:space="preserve">
Total Original  Cost</t>
  </si>
  <si>
    <t>Ex.  Commercial Freezer</t>
  </si>
  <si>
    <t xml:space="preserve">Note: Each row with a percentage allocated to CACFP less than 100% requires a cost allocation plan.  </t>
  </si>
  <si>
    <t>Instructions for Worksheet W:</t>
  </si>
  <si>
    <t>USEFUL LIFE GUIDELINES</t>
  </si>
  <si>
    <t>Life/Est.</t>
  </si>
  <si>
    <t>(years)</t>
  </si>
  <si>
    <t>Computer, Software</t>
  </si>
  <si>
    <t>Telephone Equipment</t>
  </si>
  <si>
    <t>Instructions for Worksheet X:</t>
  </si>
  <si>
    <t>SPECIFIC PRIOR WRITTEN APPROVAL REQUEST FORM</t>
  </si>
  <si>
    <t xml:space="preserve">Agreement #:   </t>
  </si>
  <si>
    <t xml:space="preserve">Program Year: </t>
  </si>
  <si>
    <t xml:space="preserve">Estimated Date of Purchase: </t>
  </si>
  <si>
    <t xml:space="preserve">Worksheet: </t>
  </si>
  <si>
    <t xml:space="preserve">Specific Cost Items with Description:     </t>
  </si>
  <si>
    <t xml:space="preserve">Estimated Cost of item:  </t>
  </si>
  <si>
    <t>Signature of Institution Staff:</t>
  </si>
  <si>
    <t>Date:</t>
  </si>
  <si>
    <t>COST ALLOCATION PLAN</t>
  </si>
  <si>
    <t>(A)  Total Facility Square Footage:</t>
  </si>
  <si>
    <t>X</t>
  </si>
  <si>
    <t>Length (ft.)</t>
  </si>
  <si>
    <t>Width (ft.)</t>
  </si>
  <si>
    <t>Total S.F.</t>
  </si>
  <si>
    <t>Example:</t>
  </si>
  <si>
    <t>(B) *</t>
  </si>
  <si>
    <t>(C)</t>
  </si>
  <si>
    <t>(D)</t>
  </si>
  <si>
    <t>Time</t>
  </si>
  <si>
    <t>Time Room is Actually Used for CACFP (Hrs)</t>
  </si>
  <si>
    <t>Total Time Room is Used (Hrs)</t>
  </si>
  <si>
    <t>Percentage of Time Room is Used for CACFP</t>
  </si>
  <si>
    <t>Room 1</t>
  </si>
  <si>
    <t>Room 2</t>
  </si>
  <si>
    <t>Room 3</t>
  </si>
  <si>
    <t>Room 4</t>
  </si>
  <si>
    <t>Room 5</t>
  </si>
  <si>
    <t>Room 6</t>
  </si>
  <si>
    <t>Room 7</t>
  </si>
  <si>
    <t>Room 8</t>
  </si>
  <si>
    <t>(E)</t>
  </si>
  <si>
    <t>(F)</t>
  </si>
  <si>
    <t>(G)</t>
  </si>
  <si>
    <t>Space</t>
  </si>
  <si>
    <t>Length of   Room (ft.)</t>
  </si>
  <si>
    <t>Width of Room (ft.)</t>
  </si>
  <si>
    <t>Room Sq. Footage</t>
  </si>
  <si>
    <t>AGREEMENT NUMBER</t>
  </si>
  <si>
    <t>(H)</t>
  </si>
  <si>
    <t>Percentage of Time Room is Used for  CACFP</t>
  </si>
  <si>
    <t>CACFP Square Footage</t>
  </si>
  <si>
    <r>
      <t>(I)</t>
    </r>
    <r>
      <rPr>
        <b/>
        <sz val="10"/>
        <rFont val="Arial"/>
        <family val="2"/>
      </rPr>
      <t xml:space="preserve"> TOTAL of Column H:</t>
    </r>
  </si>
  <si>
    <t>COSTS REQUIRING ADDITIONAL APPROVALS</t>
  </si>
  <si>
    <t>Section</t>
  </si>
  <si>
    <t>Page #</t>
  </si>
  <si>
    <t>Prior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</si>
  <si>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</si>
  <si>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</si>
  <si>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</si>
  <si>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</si>
  <si>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</si>
  <si>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</si>
  <si>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</si>
  <si>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</si>
  <si>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</si>
  <si>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</si>
  <si>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</si>
  <si>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</si>
  <si>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</si>
  <si>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</si>
  <si>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</si>
  <si>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</si>
  <si>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</si>
  <si>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</si>
  <si>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</si>
  <si>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</si>
  <si>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</si>
  <si>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</si>
  <si>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</si>
  <si>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</si>
  <si>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</si>
  <si>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</si>
  <si>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</si>
  <si>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</si>
  <si>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</si>
  <si>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</si>
  <si>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</si>
  <si>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</si>
  <si>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</si>
  <si>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</si>
  <si>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</si>
  <si>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</si>
  <si>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</si>
  <si>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</si>
  <si>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</si>
  <si>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</si>
  <si>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</si>
  <si>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</si>
  <si>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</si>
  <si>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</si>
  <si>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</si>
  <si>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</si>
  <si>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</si>
  <si>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</si>
  <si>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</si>
  <si>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</si>
  <si>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</si>
  <si>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</si>
  <si>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</si>
  <si>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</si>
  <si>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</si>
  <si>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</si>
  <si>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</si>
  <si>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</si>
  <si>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</si>
  <si>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</si>
  <si>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</si>
  <si>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</si>
  <si>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</si>
  <si>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</si>
  <si>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</si>
  <si>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</si>
  <si>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</si>
  <si>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</si>
  <si>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</si>
  <si>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</si>
  <si>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</si>
  <si>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</si>
  <si>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</si>
  <si>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</si>
  <si>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</si>
  <si>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</si>
  <si>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</si>
  <si>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</si>
  <si>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</si>
  <si>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</si>
  <si>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</si>
  <si>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</si>
  <si>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</si>
  <si>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</si>
  <si>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</si>
  <si>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</si>
  <si>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</si>
  <si>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</si>
  <si>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</si>
  <si>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</si>
  <si>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</si>
  <si>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</si>
  <si>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</si>
  <si>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</si>
  <si>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</si>
  <si>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</si>
  <si>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</si>
  <si>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</si>
  <si>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</si>
  <si>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</si>
  <si>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</si>
  <si>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</si>
  <si>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</si>
  <si>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</si>
  <si>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</si>
  <si>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</si>
  <si>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</si>
  <si>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</si>
  <si>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</si>
  <si>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</si>
  <si>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</si>
  <si>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</si>
  <si>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</si>
  <si>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</si>
  <si>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</si>
  <si>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</si>
  <si>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</si>
  <si>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FOOD REIMBURSEMENT</t>
  </si>
  <si>
    <t>GRAND TOTAL</t>
  </si>
  <si>
    <t>Specific Prior Written Approval Obtained to work MORE THAN 173.33 hours per month for CACFP?</t>
  </si>
  <si>
    <t>If "yes", include documentation in application</t>
  </si>
  <si>
    <t>Yes</t>
  </si>
  <si>
    <t>If "Yes", Approved Number of Hours is? If "No", LEAVE BLANK</t>
  </si>
  <si>
    <t>Total Monthly Employer Taxes Attributable to CACFP</t>
  </si>
  <si>
    <t>Grand Totals</t>
  </si>
  <si>
    <t>Total Acquisition  Cost</t>
  </si>
  <si>
    <t>Percent Allocated to CACFP</t>
  </si>
  <si>
    <t>Zip</t>
  </si>
  <si>
    <t>Leased/Owned</t>
  </si>
  <si>
    <t>Less Than Arms Length Transaction*</t>
  </si>
  <si>
    <t xml:space="preserve">
Purchase Date</t>
  </si>
  <si>
    <t>FACILITY</t>
  </si>
  <si>
    <t>PLEASE READ PRIOR TO BEGINNING THE BUDGET</t>
  </si>
  <si>
    <t>Excel Worksheet</t>
  </si>
  <si>
    <t>Required ?</t>
  </si>
  <si>
    <t>Notes</t>
  </si>
  <si>
    <t>Includes</t>
  </si>
  <si>
    <t xml:space="preserve">No </t>
  </si>
  <si>
    <t>Requires Specific Prior Written Approval (SPWA)</t>
  </si>
  <si>
    <t>(unless CACFP funds are used for this item)</t>
  </si>
  <si>
    <t>Examples: copy paper, toner, postage</t>
  </si>
  <si>
    <t xml:space="preserve">Note: computing equipment costing less than $5000 (such as laptops) are included in this category per 2 CFR 200. </t>
  </si>
  <si>
    <t>Includes labor costs and taxes for all employees performing CACFP operating duties. Examples: meal preparation, serving, and cleaning up.</t>
  </si>
  <si>
    <t>Includes any fringe benefits paid to employees with CACFP operating  duties and responsibilities.</t>
  </si>
  <si>
    <t xml:space="preserve">Benefits include:  </t>
  </si>
  <si>
    <t xml:space="preserve">Must include 3 quotes with SPWA request. </t>
  </si>
  <si>
    <t xml:space="preserve">Allocation of depreciation must follow federal guidelines in 2 CFR 200. </t>
  </si>
  <si>
    <t>Original</t>
  </si>
  <si>
    <t>Amendment 2</t>
  </si>
  <si>
    <t>Amendment 3</t>
  </si>
  <si>
    <t>Amendment 4</t>
  </si>
  <si>
    <t>Federal Income Sources</t>
  </si>
  <si>
    <t>Program Title</t>
  </si>
  <si>
    <t>Federal Award ID</t>
  </si>
  <si>
    <t>Pass-through</t>
  </si>
  <si>
    <t>Award
Year</t>
  </si>
  <si>
    <t>Amount
Received</t>
  </si>
  <si>
    <t>Total Federal Income Sources:</t>
  </si>
  <si>
    <t>Other Income Sources</t>
  </si>
  <si>
    <t>Total Other Income Sources:</t>
  </si>
  <si>
    <t>Carry Over from Other Nutrition Programs (NON-CACFP FUNDS ONLY)</t>
  </si>
  <si>
    <t>Total Carry Over:</t>
  </si>
  <si>
    <t>Total Federal and Other Income Sources:</t>
  </si>
  <si>
    <t>*CFDA number means the number assigned to a Federal program in the CFDA.</t>
  </si>
  <si>
    <t xml:space="preserve">List each source of other income in appropriate lines and the amount available to be used for CACFP purposes.   </t>
  </si>
  <si>
    <t>EXPENDITURES</t>
  </si>
  <si>
    <t>Administrative Expenditures</t>
  </si>
  <si>
    <t>STATE APPROVAL</t>
  </si>
  <si>
    <t xml:space="preserve">Other Funding               </t>
  </si>
  <si>
    <t>C – Other Income &amp; Excess Balance</t>
  </si>
  <si>
    <t>No. By Category</t>
  </si>
  <si>
    <t xml:space="preserve">Other Income includes other funds that will be available to supplement the CACFP.  Refer to Food and Nutrition Service (FNS) Instruction 796-2 Revision 4, IX D 6 for examples of "other income".  List the income source and the amount expected to be received. </t>
  </si>
  <si>
    <t>Gross Monthly Wages Attributable to CACFP</t>
  </si>
  <si>
    <t>CERTIFICATION AND SIGNATURE(PAPER SUBMISSION ONLY)</t>
  </si>
  <si>
    <t>Instructions for Worksheet P:</t>
  </si>
  <si>
    <t xml:space="preserve">Street  </t>
  </si>
  <si>
    <t>City, State</t>
  </si>
  <si>
    <t>FICA (Combined OASDI 6.2% and Medicare 1.45%)</t>
  </si>
  <si>
    <t>Unemployment Rate (based on your historical usage)</t>
  </si>
  <si>
    <t>Please provide supporting documentation from your insurance policy</t>
  </si>
  <si>
    <t>Total Tax Rate</t>
  </si>
  <si>
    <t>HOURLY Wage Rate</t>
  </si>
  <si>
    <t>Total Hours Worked per WEEK</t>
  </si>
  <si>
    <t>Total Hours Spent on CACFP on Center Duties per MONTH</t>
  </si>
  <si>
    <t>% of Time on CACFP</t>
  </si>
  <si>
    <r>
      <t xml:space="preserve">Employee Name: </t>
    </r>
    <r>
      <rPr>
        <sz val="11"/>
        <rFont val="Calibri"/>
        <family val="2"/>
        <scheme val="minor"/>
      </rPr>
      <t xml:space="preserve">Enter employee's name </t>
    </r>
  </si>
  <si>
    <r>
      <t xml:space="preserve">Classify Duties: </t>
    </r>
    <r>
      <rPr>
        <sz val="11"/>
        <rFont val="Calibri"/>
        <family val="2"/>
        <scheme val="minor"/>
      </rPr>
      <t xml:space="preserve">Enter applicable duties along with the allocable % of time spent by duty regardless of the total number of hours spent working those duties. The percentages must equal 100%.  The fact that a person does not spend 100% of his/her monthly hours performing CACFP duties has no bearing on this allocation. </t>
    </r>
  </si>
  <si>
    <t>Calculated Cells</t>
  </si>
  <si>
    <t>Column C x (Column D x 52 / 12)</t>
  </si>
  <si>
    <t xml:space="preserve">Percent of Time on CACFP </t>
  </si>
  <si>
    <t>Column F / (Column D x 52 / 12)</t>
  </si>
  <si>
    <t>Column C x Column F</t>
  </si>
  <si>
    <t>Total Employer Taxes Attributable to CACFP</t>
  </si>
  <si>
    <t>Column H x B13</t>
  </si>
  <si>
    <t>Column H + Column I</t>
  </si>
  <si>
    <t>Column J x 12</t>
  </si>
  <si>
    <t>Type of Benefit:
a.  Health Insurance
b. Dental Insurance
c. Life Insurance
d. Retirement
e. Other (Identify)</t>
  </si>
  <si>
    <t>Percentage Paid by Employee and/or paid by other programs</t>
  </si>
  <si>
    <t>Total Monthly Amount Attributed to CACFP</t>
  </si>
  <si>
    <t xml:space="preserve"> Total Annual Food Service Expense</t>
  </si>
  <si>
    <t>Annual  Applied CACFP Funded</t>
  </si>
  <si>
    <t>Total Cost of Administrative Fringe Benefits:</t>
  </si>
  <si>
    <r>
      <t xml:space="preserve">Type of Benefit:  </t>
    </r>
    <r>
      <rPr>
        <sz val="11"/>
        <rFont val="Calibri"/>
        <family val="2"/>
        <scheme val="minor"/>
      </rPr>
      <t>List the type of benefit received.</t>
    </r>
  </si>
  <si>
    <r>
      <t xml:space="preserve">Total Cost Per Month:  </t>
    </r>
    <r>
      <rPr>
        <sz val="11"/>
        <rFont val="Calibri"/>
        <family val="2"/>
        <scheme val="minor"/>
      </rPr>
      <t xml:space="preserve">Enter the cost of the benefits to the </t>
    </r>
    <r>
      <rPr>
        <b/>
        <sz val="11"/>
        <rFont val="Calibri"/>
        <family val="2"/>
        <scheme val="minor"/>
      </rPr>
      <t>employer</t>
    </r>
    <r>
      <rPr>
        <sz val="11"/>
        <rFont val="Calibri"/>
        <family val="2"/>
        <scheme val="minor"/>
      </rPr>
      <t>.</t>
    </r>
  </si>
  <si>
    <r>
      <t xml:space="preserve">Applied Annual CACFP Funded:  </t>
    </r>
    <r>
      <rPr>
        <sz val="11"/>
        <rFont val="Calibri"/>
        <family val="2"/>
        <scheme val="minor"/>
      </rPr>
      <t>Determine the amount to be paid with CACFP funds.</t>
    </r>
  </si>
  <si>
    <t>Annual Food Service Expense</t>
  </si>
  <si>
    <t>Amendment 1</t>
  </si>
  <si>
    <t>Total Annual Food Service Expense</t>
  </si>
  <si>
    <t xml:space="preserve">Total Annual Food Service Expense:  </t>
  </si>
  <si>
    <t>Cook</t>
  </si>
  <si>
    <t>Teacher</t>
  </si>
  <si>
    <r>
      <t>Type of Equipment:</t>
    </r>
    <r>
      <rPr>
        <sz val="11"/>
        <rFont val="Calibri"/>
        <family val="2"/>
        <scheme val="minor"/>
      </rPr>
      <t xml:space="preserve">  List all equipment purchases and rented or leased equipment.  Please specify any "other" type of equipment that is either rented or leased. </t>
    </r>
  </si>
  <si>
    <r>
      <t>Total Annual Cost:</t>
    </r>
    <r>
      <rPr>
        <sz val="11"/>
        <rFont val="Calibri"/>
        <family val="2"/>
        <scheme val="minor"/>
      </rPr>
      <t xml:space="preserve">  Total cost that is projected to be incurred in a </t>
    </r>
    <r>
      <rPr>
        <b/>
        <sz val="11"/>
        <rFont val="Calibri"/>
        <family val="2"/>
        <scheme val="minor"/>
      </rPr>
      <t>year</t>
    </r>
    <r>
      <rPr>
        <sz val="11"/>
        <rFont val="Calibri"/>
        <family val="2"/>
        <scheme val="minor"/>
      </rPr>
      <t xml:space="preserve"> for each type of equipment listed.</t>
    </r>
  </si>
  <si>
    <r>
      <t>Total Original Cost:</t>
    </r>
    <r>
      <rPr>
        <sz val="11"/>
        <rFont val="Calibri"/>
        <family val="2"/>
        <scheme val="minor"/>
      </rPr>
      <t xml:space="preserve">  Purchase price for each type of equipment listed.</t>
    </r>
  </si>
  <si>
    <r>
      <t xml:space="preserve">Total Annual Cost: </t>
    </r>
    <r>
      <rPr>
        <sz val="11"/>
        <rFont val="Calibri"/>
        <family val="2"/>
        <scheme val="minor"/>
      </rPr>
      <t xml:space="preserve">Estimate the total cost spent a </t>
    </r>
    <r>
      <rPr>
        <b/>
        <sz val="11"/>
        <rFont val="Calibri"/>
        <family val="2"/>
        <scheme val="minor"/>
      </rPr>
      <t>year</t>
    </r>
    <r>
      <rPr>
        <sz val="11"/>
        <rFont val="Calibri"/>
        <family val="2"/>
        <scheme val="minor"/>
      </rPr>
      <t xml:space="preserve"> for each item listed.</t>
    </r>
  </si>
  <si>
    <r>
      <t xml:space="preserve">Total Cost of Service: </t>
    </r>
    <r>
      <rPr>
        <sz val="11"/>
        <rFont val="Calibri"/>
        <family val="2"/>
        <scheme val="minor"/>
      </rPr>
      <t>Indicate the total amount paid for this service. If contract is for more than 12 months indicate the amount to be paid during a 12 month period.</t>
    </r>
  </si>
  <si>
    <r>
      <t>Phone Number:</t>
    </r>
    <r>
      <rPr>
        <sz val="11"/>
        <color indexed="8"/>
        <rFont val="Calibri"/>
        <family val="2"/>
        <scheme val="minor"/>
      </rPr>
      <t xml:space="preserve">  Provide phone number, any additional phone numbers will be displayed on the phone bill.</t>
    </r>
  </si>
  <si>
    <r>
      <t>Total Annual Cost:</t>
    </r>
    <r>
      <rPr>
        <sz val="11"/>
        <rFont val="Calibri"/>
        <family val="2"/>
        <scheme val="minor"/>
      </rPr>
      <t xml:space="preserve">  Total cost that is projected to be incurred in a </t>
    </r>
    <r>
      <rPr>
        <b/>
        <sz val="11"/>
        <rFont val="Calibri"/>
        <family val="2"/>
        <scheme val="minor"/>
      </rPr>
      <t>year</t>
    </r>
    <r>
      <rPr>
        <sz val="11"/>
        <rFont val="Calibri"/>
        <family val="2"/>
        <scheme val="minor"/>
      </rPr>
      <t xml:space="preserve"> on each item listed.</t>
    </r>
  </si>
  <si>
    <r>
      <t xml:space="preserve">Total Cost of Service: </t>
    </r>
    <r>
      <rPr>
        <sz val="11"/>
        <rFont val="Calibri"/>
        <family val="2"/>
        <scheme val="minor"/>
      </rPr>
      <t xml:space="preserve">Indicate the total amount paid a </t>
    </r>
    <r>
      <rPr>
        <b/>
        <sz val="11"/>
        <rFont val="Calibri"/>
        <family val="2"/>
        <scheme val="minor"/>
      </rPr>
      <t>year</t>
    </r>
    <r>
      <rPr>
        <sz val="11"/>
        <rFont val="Calibri"/>
        <family val="2"/>
        <scheme val="minor"/>
      </rPr>
      <t xml:space="preserve"> for this service.  Costs for contracted services may be charged over the period covered by the contract.</t>
    </r>
  </si>
  <si>
    <r>
      <t>Percent Allocated to CACFP:</t>
    </r>
    <r>
      <rPr>
        <sz val="11"/>
        <rFont val="Calibri"/>
        <family val="2"/>
        <scheme val="minor"/>
      </rPr>
      <t xml:space="preserve">  The percentage that is allocated to CACFP.  Must be verified with documentation.</t>
    </r>
  </si>
  <si>
    <r>
      <t>Type of Equipment:</t>
    </r>
    <r>
      <rPr>
        <sz val="11"/>
        <rFont val="Calibri"/>
        <family val="2"/>
        <scheme val="minor"/>
      </rPr>
      <t xml:space="preserve">  List all rented/leased equipment.  Please specify any "other" type of equipment that is either rented or leased.</t>
    </r>
  </si>
  <si>
    <r>
      <t xml:space="preserve">Total Equipment Expense for Food Service: </t>
    </r>
    <r>
      <rPr>
        <sz val="11"/>
        <rFont val="Calibri"/>
        <family val="2"/>
        <scheme val="minor"/>
      </rPr>
      <t xml:space="preserve"> Column 2 multiplied by Column 3.</t>
    </r>
  </si>
  <si>
    <r>
      <t xml:space="preserve">Purchased Date:  </t>
    </r>
    <r>
      <rPr>
        <sz val="11"/>
        <rFont val="Calibri"/>
        <family val="2"/>
        <scheme val="minor"/>
      </rPr>
      <t>Provide the date the equipment was purchased in the past or when it is expected to be purchased in this fiscal year.</t>
    </r>
  </si>
  <si>
    <r>
      <t xml:space="preserve">Estimated Useful Life: </t>
    </r>
    <r>
      <rPr>
        <sz val="11"/>
        <rFont val="Calibri"/>
        <family val="2"/>
        <scheme val="minor"/>
      </rPr>
      <t>Enter the estimated useful life of the asset, in years. Refer to the guidelines below for assistance.</t>
    </r>
  </si>
  <si>
    <r>
      <rPr>
        <b/>
        <sz val="11"/>
        <rFont val="Calibri"/>
        <family val="2"/>
        <scheme val="minor"/>
      </rPr>
      <t>Computer, Hardware</t>
    </r>
    <r>
      <rPr>
        <sz val="11"/>
        <rFont val="Calibri"/>
        <family val="2"/>
        <scheme val="minor"/>
      </rPr>
      <t xml:space="preserve">
Includes computers and their peripheral equipment used in administering normal CACFP business transactions and the maintenance of CACFP records</t>
    </r>
  </si>
  <si>
    <r>
      <t xml:space="preserve">Office Furniture and Equipment
</t>
    </r>
    <r>
      <rPr>
        <sz val="11"/>
        <rFont val="Calibri"/>
        <family val="2"/>
        <scheme val="minor"/>
      </rPr>
      <t xml:space="preserve">Includes chairs, desks, file cabinets, safes, and communications equipment. </t>
    </r>
    <r>
      <rPr>
        <i/>
        <sz val="11"/>
        <rFont val="Calibri"/>
        <family val="2"/>
        <scheme val="minor"/>
      </rPr>
      <t>Does not include telephone or kitchen equipment.</t>
    </r>
  </si>
  <si>
    <r>
      <rPr>
        <b/>
        <sz val="11"/>
        <rFont val="Calibri"/>
        <family val="2"/>
        <scheme val="minor"/>
      </rPr>
      <t>Kitchen Equipment</t>
    </r>
    <r>
      <rPr>
        <sz val="11"/>
        <rFont val="Calibri"/>
        <family val="2"/>
        <scheme val="minor"/>
      </rPr>
      <t xml:space="preserve">
Includes appliances – dishwashers, freezers, refrigerators, ranges, stoves, ovens.
</t>
    </r>
  </si>
  <si>
    <r>
      <t>Item:</t>
    </r>
    <r>
      <rPr>
        <sz val="11"/>
        <rFont val="Calibri"/>
        <family val="2"/>
        <scheme val="minor"/>
      </rPr>
      <t xml:space="preserve"> Please specify any additional operational expenses that have not been listed.</t>
    </r>
  </si>
  <si>
    <t>CFDA No.*</t>
  </si>
  <si>
    <r>
      <t xml:space="preserve">Instructions for Worksheet C: </t>
    </r>
    <r>
      <rPr>
        <sz val="11"/>
        <color indexed="8"/>
        <rFont val="Calibri"/>
        <family val="2"/>
        <scheme val="minor"/>
      </rPr>
      <t xml:space="preserve"> 
</t>
    </r>
    <r>
      <rPr>
        <sz val="11"/>
        <color indexed="9"/>
        <rFont val="Calibri"/>
        <family val="2"/>
        <scheme val="minor"/>
      </rPr>
      <t>Carry total to Line 4:  Worksheet C:  Other Income Available for Food Service Operations.</t>
    </r>
  </si>
  <si>
    <t>Items Pulling From Worksheet P - Operating Labor</t>
  </si>
  <si>
    <r>
      <t xml:space="preserve">Annual Applied CACFP Funded:  </t>
    </r>
    <r>
      <rPr>
        <sz val="11"/>
        <rFont val="Calibri"/>
        <family val="2"/>
        <scheme val="minor"/>
      </rPr>
      <t>Provide the amount of Column 4 that will be paid with CACFP funds.</t>
    </r>
  </si>
  <si>
    <t>Total Annual Cost x Percent Allocated to CACFP</t>
  </si>
  <si>
    <t>Straight line used in spreadsheet for comparison</t>
  </si>
  <si>
    <t>Total Cost / Useful Life x Allocation percentage</t>
  </si>
  <si>
    <t>Total Annual Food Service Expense for Depreciation</t>
  </si>
  <si>
    <r>
      <t xml:space="preserve">Annual Applied CACFP Funded: </t>
    </r>
    <r>
      <rPr>
        <sz val="11"/>
        <rFont val="Calibri"/>
        <family val="2"/>
        <scheme val="minor"/>
      </rPr>
      <t>Determine how much of Total Depreciation will be paid using CACFP funds.</t>
    </r>
  </si>
  <si>
    <r>
      <t xml:space="preserve">Depreciation Method:  </t>
    </r>
    <r>
      <rPr>
        <sz val="11"/>
        <rFont val="Calibri"/>
        <family val="2"/>
        <scheme val="minor"/>
      </rPr>
      <t xml:space="preserve">Provide the depreciation method used.  If not straight line depreciation, adjust the amount of Applied Annual CACFP Funded.  </t>
    </r>
  </si>
  <si>
    <r>
      <t>Type of Equipment:</t>
    </r>
    <r>
      <rPr>
        <sz val="11"/>
        <rFont val="Calibri"/>
        <family val="2"/>
        <scheme val="minor"/>
      </rPr>
      <t xml:space="preserve">  Please list any equipment that will be purchased, rented, or leased.</t>
    </r>
  </si>
  <si>
    <r>
      <t>Total Annual Cost:</t>
    </r>
    <r>
      <rPr>
        <sz val="11"/>
        <rFont val="Calibri"/>
        <family val="2"/>
        <scheme val="minor"/>
      </rPr>
      <t xml:space="preserve">  Total cost that is projected to be incurred in the </t>
    </r>
    <r>
      <rPr>
        <b/>
        <sz val="11"/>
        <rFont val="Calibri"/>
        <family val="2"/>
        <scheme val="minor"/>
      </rPr>
      <t>year</t>
    </r>
    <r>
      <rPr>
        <sz val="11"/>
        <rFont val="Calibri"/>
        <family val="2"/>
        <scheme val="minor"/>
      </rPr>
      <t xml:space="preserve"> for each type of equipment listed.</t>
    </r>
  </si>
  <si>
    <r>
      <t xml:space="preserve">Annual Applied CACFP Funded: </t>
    </r>
    <r>
      <rPr>
        <sz val="11"/>
        <rFont val="Calibri"/>
        <family val="2"/>
        <scheme val="minor"/>
      </rPr>
      <t>Determine the amount of Total Equipment Expense that will be paid with CACFP funds.</t>
    </r>
  </si>
  <si>
    <r>
      <rPr>
        <b/>
        <sz val="11"/>
        <rFont val="Calibri"/>
        <family val="2"/>
        <scheme val="minor"/>
      </rPr>
      <t xml:space="preserve">Monthly Average Cost: </t>
    </r>
    <r>
      <rPr>
        <sz val="11"/>
        <rFont val="Calibri"/>
        <family val="2"/>
        <scheme val="minor"/>
      </rPr>
      <t>Miles per month x rate.</t>
    </r>
  </si>
  <si>
    <r>
      <rPr>
        <b/>
        <sz val="11"/>
        <rFont val="Calibri"/>
        <family val="2"/>
        <scheme val="minor"/>
      </rPr>
      <t>Average Annual Cost:</t>
    </r>
    <r>
      <rPr>
        <sz val="11"/>
        <rFont val="Calibri"/>
        <family val="2"/>
        <scheme val="minor"/>
      </rPr>
      <t xml:space="preserve">   (Monthly Average Cost + Transportation Costs + Meals &amp; Lodging )* Number of Months for CACFP</t>
    </r>
  </si>
  <si>
    <r>
      <rPr>
        <b/>
        <sz val="11"/>
        <rFont val="Calibri"/>
        <family val="2"/>
        <scheme val="minor"/>
      </rPr>
      <t>Total Annual Food Service Expense:</t>
    </r>
    <r>
      <rPr>
        <sz val="11"/>
        <rFont val="Calibri"/>
        <family val="2"/>
        <scheme val="minor"/>
      </rPr>
      <t xml:space="preserve"> Average Annual Costs x % Allocated to CACFP. </t>
    </r>
  </si>
  <si>
    <r>
      <t>Annual Applied CACFP Funded:</t>
    </r>
    <r>
      <rPr>
        <sz val="11"/>
        <rFont val="Calibri"/>
        <family val="2"/>
        <scheme val="minor"/>
      </rPr>
      <t xml:space="preserve">  Determine the amount of Column 4 that will be paid for using CACFP funds.</t>
    </r>
  </si>
  <si>
    <t>Total Annual Food Service Expense:</t>
  </si>
  <si>
    <t>Total Cost of Service x Percent Allocated to CACFP</t>
  </si>
  <si>
    <r>
      <t>Items:</t>
    </r>
    <r>
      <rPr>
        <sz val="11"/>
        <rFont val="Calibri"/>
        <family val="2"/>
        <scheme val="minor"/>
      </rPr>
      <t xml:space="preserve">  Any item used in the CACFP operations that is not considered food or equipment, such as paper products and cleaning supplies.  Provide more detail as to the type of these items.  </t>
    </r>
  </si>
  <si>
    <r>
      <t xml:space="preserve">Annual Applied CACFP Funded:  </t>
    </r>
    <r>
      <rPr>
        <sz val="11"/>
        <rFont val="Calibri"/>
        <family val="2"/>
        <scheme val="minor"/>
      </rPr>
      <t>Amount of Column 4 that will be paid with CACFP funds.</t>
    </r>
  </si>
  <si>
    <r>
      <t>Total Annual Food Service Expense:</t>
    </r>
    <r>
      <rPr>
        <sz val="11"/>
        <rFont val="Calibri"/>
        <family val="2"/>
        <scheme val="minor"/>
      </rPr>
      <t xml:space="preserve">  Total Annual Cost x Percent Allocated to CACFP</t>
    </r>
  </si>
  <si>
    <r>
      <t>Item:</t>
    </r>
    <r>
      <rPr>
        <sz val="11"/>
        <rFont val="Calibri"/>
        <family val="2"/>
        <scheme val="minor"/>
      </rPr>
      <t xml:space="preserve"> Please specify any additional administrative expenses that have not been listed.</t>
    </r>
  </si>
  <si>
    <r>
      <t xml:space="preserve">Total Annual Food Service Expense:  </t>
    </r>
    <r>
      <rPr>
        <sz val="11"/>
        <rFont val="Calibri"/>
        <family val="2"/>
        <scheme val="minor"/>
      </rPr>
      <t>Total Annual Cost x Percent Allocated to CACFP</t>
    </r>
  </si>
  <si>
    <r>
      <t>Annual Applied CACFP Funded:</t>
    </r>
    <r>
      <rPr>
        <sz val="11"/>
        <color indexed="8"/>
        <rFont val="Calibri"/>
        <family val="2"/>
        <scheme val="minor"/>
      </rPr>
      <t xml:space="preserve">  Provide the amount ofTotal Annual Food Service Expense that will be paid with CACFP funds.</t>
    </r>
  </si>
  <si>
    <t>Total Monthly Cost x Number of Months x Percentage Allocated to CACFP</t>
  </si>
  <si>
    <r>
      <t>Percent Allocated to CACFP:</t>
    </r>
    <r>
      <rPr>
        <sz val="11"/>
        <rFont val="Calibri"/>
        <family val="2"/>
        <scheme val="minor"/>
      </rPr>
      <t xml:space="preserve">   Must be verified with documentation if CACFP are applied to this cost.</t>
    </r>
  </si>
  <si>
    <r>
      <t xml:space="preserve">Annual Applied CACFP Funded: </t>
    </r>
    <r>
      <rPr>
        <sz val="11"/>
        <rFont val="Calibri"/>
        <family val="2"/>
        <scheme val="minor"/>
      </rPr>
      <t xml:space="preserve"> Provide the amount of Column 4 that will be paid with CACFP funds.</t>
    </r>
  </si>
  <si>
    <r>
      <t xml:space="preserve">Total Annual Food Service Expense: </t>
    </r>
    <r>
      <rPr>
        <sz val="11"/>
        <rFont val="Calibri"/>
        <family val="2"/>
        <scheme val="minor"/>
      </rPr>
      <t xml:space="preserve">  </t>
    </r>
  </si>
  <si>
    <t>Enter training expenses relating to CACFP.</t>
  </si>
  <si>
    <t>Provide the amount of Total Annual Food Service Expense that will be paid with CACFP funds.</t>
  </si>
  <si>
    <r>
      <rPr>
        <b/>
        <sz val="11"/>
        <rFont val="Calibri"/>
        <family val="2"/>
        <scheme val="minor"/>
      </rPr>
      <t>Total Annual Food Service Expense:</t>
    </r>
    <r>
      <rPr>
        <sz val="11"/>
        <rFont val="Calibri"/>
        <family val="2"/>
        <scheme val="minor"/>
      </rPr>
      <t xml:space="preserve"> Total Annual Cost x Percentage Allocated to CACFP</t>
    </r>
  </si>
  <si>
    <t>Enter the rate for mileage first.  Federal rate of travel is acceptable.</t>
  </si>
  <si>
    <t>Average Annual Cost</t>
  </si>
  <si>
    <t>(Monthly Average Cost + Transporation Costs + Meals and Lodging) x Number of Months</t>
  </si>
  <si>
    <t>Average Annual Cost x Percent Allocated to CACFP</t>
  </si>
  <si>
    <r>
      <t xml:space="preserve">Annual Applied CACFP Funded:  </t>
    </r>
    <r>
      <rPr>
        <sz val="11"/>
        <rFont val="Calibri"/>
        <family val="2"/>
        <scheme val="minor"/>
      </rPr>
      <t>Amount of Total Annual Food Service Expense that will be paid with CACFP funds.</t>
    </r>
  </si>
  <si>
    <r>
      <rPr>
        <sz val="11"/>
        <rFont val="Calibri"/>
        <family val="2"/>
        <scheme val="minor"/>
      </rPr>
      <t>(1)</t>
    </r>
    <r>
      <rPr>
        <b/>
        <sz val="11"/>
        <rFont val="Calibri"/>
        <family val="2"/>
        <scheme val="minor"/>
      </rPr>
      <t xml:space="preserve">
Employee Name</t>
    </r>
  </si>
  <si>
    <r>
      <rPr>
        <sz val="11"/>
        <rFont val="Calibri"/>
        <family val="2"/>
        <scheme val="minor"/>
      </rPr>
      <t>(2)</t>
    </r>
    <r>
      <rPr>
        <b/>
        <sz val="11"/>
        <rFont val="Calibri"/>
        <family val="2"/>
        <scheme val="minor"/>
      </rPr>
      <t xml:space="preserve">
Travel Purpose 
/Location </t>
    </r>
  </si>
  <si>
    <r>
      <rPr>
        <sz val="11"/>
        <rFont val="Calibri"/>
        <family val="2"/>
        <scheme val="minor"/>
      </rPr>
      <t>(4)</t>
    </r>
    <r>
      <rPr>
        <b/>
        <sz val="11"/>
        <rFont val="Calibri"/>
        <family val="2"/>
        <scheme val="minor"/>
      </rPr>
      <t xml:space="preserve">
Monthly Average
Cost</t>
    </r>
  </si>
  <si>
    <r>
      <rPr>
        <sz val="11"/>
        <rFont val="Calibri"/>
        <family val="2"/>
        <scheme val="minor"/>
      </rPr>
      <t>(5)</t>
    </r>
    <r>
      <rPr>
        <b/>
        <sz val="11"/>
        <rFont val="Calibri"/>
        <family val="2"/>
        <scheme val="minor"/>
      </rPr>
      <t xml:space="preserve">
Transportation Costs</t>
    </r>
  </si>
  <si>
    <r>
      <rPr>
        <sz val="11"/>
        <rFont val="Calibri"/>
        <family val="2"/>
        <scheme val="minor"/>
      </rPr>
      <t>(6)</t>
    </r>
    <r>
      <rPr>
        <b/>
        <sz val="11"/>
        <rFont val="Calibri"/>
        <family val="2"/>
        <scheme val="minor"/>
      </rPr>
      <t xml:space="preserve">
Meals
and
Lodging</t>
    </r>
  </si>
  <si>
    <t xml:space="preserve">
Average Annual
Costs</t>
  </si>
  <si>
    <r>
      <rPr>
        <sz val="11"/>
        <rFont val="Calibri"/>
        <family val="2"/>
        <scheme val="minor"/>
      </rPr>
      <t>(8)</t>
    </r>
    <r>
      <rPr>
        <b/>
        <sz val="11"/>
        <rFont val="Calibri"/>
        <family val="2"/>
        <scheme val="minor"/>
      </rPr>
      <t xml:space="preserve">
% Allocated
to CACFP</t>
    </r>
  </si>
  <si>
    <t xml:space="preserve">
Total Annual Food Service Expense </t>
  </si>
  <si>
    <r>
      <rPr>
        <sz val="11"/>
        <rFont val="Calibri"/>
        <family val="2"/>
        <scheme val="minor"/>
      </rPr>
      <t>(9)</t>
    </r>
    <r>
      <rPr>
        <b/>
        <sz val="11"/>
        <rFont val="Calibri"/>
        <family val="2"/>
        <scheme val="minor"/>
      </rPr>
      <t xml:space="preserve">
Annual Applied
CACFP Funded</t>
    </r>
  </si>
  <si>
    <t xml:space="preserve"> Total:</t>
  </si>
  <si>
    <r>
      <rPr>
        <b/>
        <sz val="11"/>
        <color indexed="8"/>
        <rFont val="Calibri"/>
        <family val="2"/>
        <scheme val="minor"/>
      </rPr>
      <t xml:space="preserve">NOTE: </t>
    </r>
    <r>
      <rPr>
        <sz val="11"/>
        <color indexed="8"/>
        <rFont val="Calibri"/>
        <family val="2"/>
        <scheme val="minor"/>
      </rPr>
      <t>Each row with a percentage allocated to CACFP less than 100% requires a cost allocation plan.</t>
    </r>
  </si>
  <si>
    <t xml:space="preserve">Total Annual Depreciation Expense for Food Service: </t>
  </si>
  <si>
    <r>
      <t xml:space="preserve">Annual Applied CACFP Funded: </t>
    </r>
    <r>
      <rPr>
        <sz val="11"/>
        <rFont val="Calibri"/>
        <family val="2"/>
        <scheme val="minor"/>
      </rPr>
      <t>Determine the amount from Total Annual Food Service Expense that will be paid with CACFP funds.</t>
    </r>
  </si>
  <si>
    <t xml:space="preserve">Total Annual Food Service Expense for Equipment: </t>
  </si>
  <si>
    <t>Instructions for Worksheet F:</t>
  </si>
  <si>
    <t xml:space="preserve">Total Annual Food Service Expense             </t>
  </si>
  <si>
    <t xml:space="preserve">Annual Applied CACFP Funded                   </t>
  </si>
  <si>
    <t xml:space="preserve">Total Annual Food Service Expense     </t>
  </si>
  <si>
    <t xml:space="preserve">Annual Applied CACFP Funded         </t>
  </si>
  <si>
    <t>SPONSORED CENTER'S PROFILE</t>
  </si>
  <si>
    <t xml:space="preserve">2.  Facility Name: </t>
  </si>
  <si>
    <t>3.  Agreement Number:</t>
  </si>
  <si>
    <t>18.  Total Administrative Expenditures (Lines 7 - 17)</t>
  </si>
  <si>
    <t>29. Total Operating Expenditures  (Lines 19 - 28)</t>
  </si>
  <si>
    <t>30. Total Admin. and Operating Expenditures (Lines 18 + 29)</t>
  </si>
  <si>
    <t>Total  Cost</t>
  </si>
  <si>
    <t xml:space="preserve">Total Food Service Expense     </t>
  </si>
  <si>
    <t xml:space="preserve">Applied CACFP Funded         </t>
  </si>
  <si>
    <t>Instructions for Worksheet C1:</t>
  </si>
  <si>
    <r>
      <t>Item:</t>
    </r>
    <r>
      <rPr>
        <sz val="11"/>
        <rFont val="Calibri"/>
        <family val="2"/>
        <scheme val="minor"/>
      </rPr>
      <t xml:space="preserve"> Please specify items to be purchased with excess CACFP funds</t>
    </r>
    <r>
      <rPr>
        <b/>
        <sz val="11"/>
        <rFont val="Calibri"/>
        <family val="2"/>
        <scheme val="minor"/>
      </rPr>
      <t>.</t>
    </r>
  </si>
  <si>
    <r>
      <t>Total Cost:</t>
    </r>
    <r>
      <rPr>
        <sz val="11"/>
        <rFont val="Calibri"/>
        <family val="2"/>
        <scheme val="minor"/>
      </rPr>
      <t xml:space="preserve">  Total cost expected to pay for each item listed.</t>
    </r>
  </si>
  <si>
    <r>
      <t>Percent Allocated to CACFP:</t>
    </r>
    <r>
      <rPr>
        <sz val="11"/>
        <rFont val="Calibri"/>
        <family val="2"/>
        <scheme val="minor"/>
      </rPr>
      <t xml:space="preserve">  The Percentage that is allocated to the CACFP program.  If less than 100%, must be supported by a cost allocation plan.</t>
    </r>
  </si>
  <si>
    <r>
      <t xml:space="preserve">Applied CACFP Funded:  </t>
    </r>
    <r>
      <rPr>
        <sz val="11"/>
        <rFont val="Calibri"/>
        <family val="2"/>
        <scheme val="minor"/>
      </rPr>
      <t>Provide the amount of the total that will be paid with excess CACFP funds.</t>
    </r>
  </si>
  <si>
    <r>
      <t xml:space="preserve">SPWA for hours over 173.33 per month. </t>
    </r>
    <r>
      <rPr>
        <sz val="11"/>
        <color theme="1"/>
        <rFont val="Calibri"/>
        <family val="2"/>
        <scheme val="minor"/>
      </rPr>
      <t xml:space="preserve">If you have employees working over 173.33 hours per month, you need Specific Prior Written Approval.  Please select "Yes" and provide a copy of the SPWA. </t>
    </r>
  </si>
  <si>
    <r>
      <rPr>
        <b/>
        <sz val="11"/>
        <color theme="1"/>
        <rFont val="Calibri"/>
        <family val="2"/>
        <scheme val="minor"/>
      </rPr>
      <t>Mandatory Employer Taxes:</t>
    </r>
    <r>
      <rPr>
        <sz val="11"/>
        <color theme="1"/>
        <rFont val="Calibri"/>
        <family val="2"/>
        <scheme val="minor"/>
      </rPr>
      <t xml:space="preserve">  If you are claiming Employer Taxes, select "Yes" and enter any or all of the following:</t>
    </r>
  </si>
  <si>
    <t xml:space="preserve">A  </t>
  </si>
  <si>
    <r>
      <t xml:space="preserve">  FICA Rate: </t>
    </r>
    <r>
      <rPr>
        <sz val="11"/>
        <color theme="1"/>
        <rFont val="Calibri"/>
        <family val="2"/>
        <scheme val="minor"/>
      </rPr>
      <t xml:space="preserve"> Enter the employer's share of FICA which is OASDI 6.2% and Medicare 1.45%, or 7.65% total. </t>
    </r>
  </si>
  <si>
    <t xml:space="preserve">B  </t>
  </si>
  <si>
    <t xml:space="preserve">C  </t>
  </si>
  <si>
    <t>**Do NOT include State or Federal Withholding or Income Taxes.  These are NOT Mandatory Employer Taxes.**</t>
  </si>
  <si>
    <t>*173.33 hours = full-time per month</t>
  </si>
  <si>
    <t>Employee Position</t>
  </si>
  <si>
    <t>Annual Applied CACFP Funded: Determine amount to be paid with CACFP funds.</t>
  </si>
  <si>
    <t>Annual Applied CACFP Funded</t>
  </si>
  <si>
    <t>Total Monthly Food Service Expense</t>
  </si>
  <si>
    <t>Operating Labor and Taxes</t>
  </si>
  <si>
    <t>Will the facility be using CACFP funds to reimburse mandatory Employer Taxes?</t>
  </si>
  <si>
    <r>
      <rPr>
        <b/>
        <sz val="11"/>
        <color theme="1"/>
        <rFont val="Calibri"/>
        <family val="2"/>
        <scheme val="minor"/>
      </rPr>
      <t xml:space="preserve">  Workers' Comp Rate</t>
    </r>
    <r>
      <rPr>
        <sz val="11"/>
        <color theme="1"/>
        <rFont val="Calibri"/>
        <family val="2"/>
        <scheme val="minor"/>
      </rPr>
      <t xml:space="preserve">: Enter the rate the facility pays for Workers' Compensation to the their insurance carrier.  </t>
    </r>
  </si>
  <si>
    <t xml:space="preserve">The items on this budget worksheet will be found under different cost categories in FNS Instruction 796-2 Rev. 4.  Accounting systems are found under the cost category #1, "Accounting".  Accounting, legal, or other professional services for persons who are members of a particular profession or who possess a particular skill are found under the cost category #24, “Legal Expenses and Other Professional Services.” Data processing is found under the cost  category #34, “Purchased Services – Other.”  Include contracted or paid services for administrative functions not performed by any facility personnel.   Each contracted service has to be properly procured based on the value of the contract.  Please refer to the Procurement Policy for additional guidance. </t>
  </si>
  <si>
    <r>
      <t>Total Hours Worked per Week:</t>
    </r>
    <r>
      <rPr>
        <sz val="11"/>
        <rFont val="Calibri"/>
        <family val="2"/>
        <scheme val="minor"/>
      </rPr>
      <t xml:space="preserve"> Enter the number of hours this employee normally works for the facility, regardless of hours spent performing CACFP duties. </t>
    </r>
  </si>
  <si>
    <t xml:space="preserve">Use this worksheet to provide details on how the facility plans to spend excess CACFP funds.  </t>
  </si>
  <si>
    <t xml:space="preserve">Worksheet F:  NON-FOOD SUPPLIES  </t>
  </si>
  <si>
    <t>Instructions for Worksheet G:</t>
  </si>
  <si>
    <t>Worksheet G: OPERATING LABOR</t>
  </si>
  <si>
    <t>Worksheet H:  RENT AND UTILITIES</t>
  </si>
  <si>
    <t>Instructions for Worksheet I:</t>
  </si>
  <si>
    <t>Instructions for Worksheet N:</t>
  </si>
  <si>
    <t>Instructions for Worksheet S:</t>
  </si>
  <si>
    <t>22. Worksheet H:  Rent and Utilities</t>
  </si>
  <si>
    <t>19. Worksheet E:  Food and Food Service Management (FSM)</t>
  </si>
  <si>
    <t>20. Worksheet F:  Non-Food Supplies (Food Service)</t>
  </si>
  <si>
    <t>21. Worksheet G:  Operating Labor</t>
  </si>
  <si>
    <t>C1– Excess Balance Spending Plan</t>
  </si>
  <si>
    <t>5.  a.  Worksheet C:  Excess Balance of CACFP Funds</t>
  </si>
  <si>
    <t xml:space="preserve">      b.  Other Income Available for CACFP Operations  </t>
  </si>
  <si>
    <t>H – Rent and Utilities</t>
  </si>
  <si>
    <t>Enter Number of Enrolled Participants</t>
  </si>
  <si>
    <t xml:space="preserve">Percentage </t>
  </si>
  <si>
    <t>A - Free</t>
  </si>
  <si>
    <t>B - Reduced</t>
  </si>
  <si>
    <t>C - Paid</t>
  </si>
  <si>
    <t xml:space="preserve">Total:   </t>
  </si>
  <si>
    <t xml:space="preserve">5 - Enter Total Breakfasts Served:   </t>
  </si>
  <si>
    <t xml:space="preserve">6 - Enter Total Lunches/Suppers Served:   </t>
  </si>
  <si>
    <t xml:space="preserve">7 - Enter Total Snacks/Supplements Served:   </t>
  </si>
  <si>
    <t>Total Monthly Reimbursement:</t>
  </si>
  <si>
    <t>8 - Enter Number of Months Expected to be Participating:</t>
  </si>
  <si>
    <t>Total Annual Reimbursement</t>
  </si>
  <si>
    <t>Total Lunches/Suppers</t>
  </si>
  <si>
    <t xml:space="preserve">A – Projected Reimbursement </t>
  </si>
  <si>
    <t>Expected Purchase Date</t>
  </si>
  <si>
    <r>
      <t xml:space="preserve">Expected Purchase Date:  </t>
    </r>
    <r>
      <rPr>
        <sz val="11"/>
        <rFont val="Calibri"/>
        <family val="2"/>
        <scheme val="minor"/>
      </rPr>
      <t xml:space="preserve">Provide the expected date that you will purchase the item listed. </t>
    </r>
  </si>
  <si>
    <t>(J)</t>
  </si>
  <si>
    <t>CACFP Time must be &lt; or + Total Time</t>
  </si>
  <si>
    <t>H1 - Cost Allocation Plan</t>
  </si>
  <si>
    <r>
      <t xml:space="preserve">Hourly Wage Rate:  </t>
    </r>
    <r>
      <rPr>
        <sz val="11"/>
        <rFont val="Calibri"/>
        <family val="2"/>
        <scheme val="minor"/>
      </rPr>
      <t xml:space="preserve">Enter employee wage rate per hour. </t>
    </r>
    <r>
      <rPr>
        <b/>
        <sz val="11"/>
        <color rgb="FFC00000"/>
        <rFont val="Calibri"/>
        <family val="2"/>
        <scheme val="minor"/>
      </rPr>
      <t>To calculate the hourly rate for an annual salary, divide the salary by 2080.</t>
    </r>
  </si>
  <si>
    <r>
      <rPr>
        <b/>
        <sz val="11"/>
        <color theme="1"/>
        <rFont val="Calibri"/>
        <family val="2"/>
        <scheme val="minor"/>
      </rPr>
      <t xml:space="preserve">  Unemployment Rate</t>
    </r>
    <r>
      <rPr>
        <sz val="11"/>
        <color theme="1"/>
        <rFont val="Calibri"/>
        <family val="2"/>
        <scheme val="minor"/>
      </rPr>
      <t xml:space="preserve">: Enter the rate the facility pays for Unemployment to the *NC Employment Security Commission.*  </t>
    </r>
  </si>
  <si>
    <t>Please provide supporting documentation from NC ESC*</t>
  </si>
  <si>
    <t>Legend</t>
  </si>
  <si>
    <t>Required Worksheets</t>
  </si>
  <si>
    <t>Optional Admin Worksheets</t>
  </si>
  <si>
    <t>Optional Operating Worksheets</t>
  </si>
  <si>
    <t>Budget Line Item*</t>
  </si>
  <si>
    <t>Non-Food Supplies (Food Service)</t>
  </si>
  <si>
    <t>Rent and Utilities</t>
  </si>
  <si>
    <t>Admin Labor</t>
  </si>
  <si>
    <t>Admin Travel</t>
  </si>
  <si>
    <t>Admin Training</t>
  </si>
  <si>
    <t>Op Labor</t>
  </si>
  <si>
    <t xml:space="preserve">Op Fringe Benefits  </t>
  </si>
  <si>
    <t>Other Op Expenses</t>
  </si>
  <si>
    <t>Admin  Fringe</t>
  </si>
  <si>
    <t>Admin Equip</t>
  </si>
  <si>
    <t>Admin Depreciation</t>
  </si>
  <si>
    <t xml:space="preserve">Admin Contracted Services </t>
  </si>
  <si>
    <t xml:space="preserve">Other Admin Expenses  </t>
  </si>
  <si>
    <t>Food and FSM</t>
  </si>
  <si>
    <t xml:space="preserve">Op Contracted Services </t>
  </si>
  <si>
    <t>Op Travel</t>
  </si>
  <si>
    <t>Op Equip</t>
  </si>
  <si>
    <t>Op Depreciation</t>
  </si>
  <si>
    <r>
      <t>Budget Line Item:</t>
    </r>
    <r>
      <rPr>
        <sz val="11"/>
        <rFont val="Calibri"/>
        <family val="2"/>
        <scheme val="minor"/>
      </rPr>
      <t xml:space="preserve">  Select a *Budget Line Item from the drop down list that was also an item in your approved Prior Year Budget. </t>
    </r>
  </si>
  <si>
    <t>Monitoring / Charlotte</t>
  </si>
  <si>
    <t>Employer Cost
Per Month</t>
  </si>
  <si>
    <r>
      <t xml:space="preserve">Excess Balance of CACFP Reimbursement Funds from the Prior Year - CACFP FUNDS ONLY
</t>
    </r>
    <r>
      <rPr>
        <b/>
        <sz val="11"/>
        <color theme="8" tint="-0.249977111117893"/>
        <rFont val="Calibri"/>
        <family val="2"/>
        <scheme val="minor"/>
      </rPr>
      <t>Excess Balance = Reimbursements greater than Expenditures</t>
    </r>
  </si>
  <si>
    <t xml:space="preserve"> Employee Name *</t>
  </si>
  <si>
    <r>
      <t xml:space="preserve">d.  % of Space and Time allocated to CACFP - Cost Allocation Plan is </t>
    </r>
    <r>
      <rPr>
        <b/>
        <sz val="11"/>
        <rFont val="Calibri"/>
        <family val="2"/>
        <scheme val="minor"/>
      </rPr>
      <t>Required</t>
    </r>
  </si>
  <si>
    <r>
      <t xml:space="preserve">   </t>
    </r>
    <r>
      <rPr>
        <i/>
        <sz val="11"/>
        <color rgb="FFFF0000"/>
        <rFont val="Calibri"/>
        <family val="2"/>
        <scheme val="minor"/>
      </rPr>
      <t>% pulls from H1 Cost Allocation Plan</t>
    </r>
  </si>
  <si>
    <t>*Name pulls from G - Operating Labor</t>
  </si>
  <si>
    <t xml:space="preserve">Please provide supporting documentation if using this worksheet. </t>
  </si>
  <si>
    <t>Worksheet I: OPERATING FRINGE BENEFITS</t>
  </si>
  <si>
    <t>Worksheet I:  OPERATING FRINGE BENEFITS</t>
  </si>
  <si>
    <t xml:space="preserve">23. Worksheet I:  Operating Fringe Benefits  </t>
  </si>
  <si>
    <t xml:space="preserve">Instructions for Worksheet J:  </t>
  </si>
  <si>
    <t xml:space="preserve">Worksheet J:  OPERATING CONTRACTED SERVICES </t>
  </si>
  <si>
    <t>Worksheet K:  OPERATING TRAVEL</t>
  </si>
  <si>
    <t xml:space="preserve">See Worksheet M for useful life guidelines. </t>
  </si>
  <si>
    <t xml:space="preserve">Worksheet N:  OTHER OPERATING EXPENSES  </t>
  </si>
  <si>
    <t>28. Worksheet N:  Other Operating Expenses</t>
  </si>
  <si>
    <t>8.   Worksheet O:   Administrative Labor</t>
  </si>
  <si>
    <t>Worksheet P:  ADMINISTRATIVE FRINGE BENEFITS</t>
  </si>
  <si>
    <t>9.   Worksheet P:   Administrative  Fringe Benefits</t>
  </si>
  <si>
    <t>Instructions for Worksheet R:</t>
  </si>
  <si>
    <t>11. Worksheet R:  Admin Equipment Depreciation</t>
  </si>
  <si>
    <t>Worksheet T:  ADMINISTRATIVE TRAVEL</t>
  </si>
  <si>
    <t>13. Worksheet T:   Administrative Travel</t>
  </si>
  <si>
    <t>Worksheet U:  ADMINISTRATIVE TRAINING</t>
  </si>
  <si>
    <t>14. Worksheet U:  Administrative Training</t>
  </si>
  <si>
    <t xml:space="preserve">15. Worksheet V:   Contracted Services </t>
  </si>
  <si>
    <t>16. Worksheet W: Communications</t>
  </si>
  <si>
    <t xml:space="preserve">Worksheet X:  OTHER ADMINISTRATIVE EXPENSES  </t>
  </si>
  <si>
    <t xml:space="preserve">17. Worksheet X:  Other Admin. Expenses  </t>
  </si>
  <si>
    <t>N – Other Operating Expenses</t>
  </si>
  <si>
    <r>
      <t>Type of Service:</t>
    </r>
    <r>
      <rPr>
        <sz val="11"/>
        <rFont val="Calibri"/>
        <family val="2"/>
        <scheme val="minor"/>
      </rPr>
      <t xml:space="preserve">  Indicate contracted or paid services for administrative and operating functions not performed by any organization personnel.  Contracted services may include, but are not limited to, office maintenance services, accounting services, legal consultant services, other consulting fees, data processing services, etc.  All services must be directly related to the CACFP.</t>
    </r>
  </si>
  <si>
    <t xml:space="preserve">Worksheet V:  ADMINISTRATIVE CONTRACTED SERVICES </t>
  </si>
  <si>
    <r>
      <t xml:space="preserve">Less Than Arms Length:  </t>
    </r>
    <r>
      <rPr>
        <sz val="11"/>
        <rFont val="Calibri"/>
        <family val="2"/>
        <scheme val="minor"/>
      </rPr>
      <t>Are any of these services performed by either an employee, Board Member, or relative of either a Board Member or employee? (Yes/No)</t>
    </r>
  </si>
  <si>
    <t xml:space="preserve">*  A “Less Than Arms Length Transaction” is one under which one party to the transaction is able to control  or substantially influence the action of the others.  “Less Than Arms Length Transactions” must be disclosed and justification provided.  They must receive specific prior written approval from CACFP.  For “Less Than Arms Length Transactions”, only a monthly use fee is allowable. </t>
  </si>
  <si>
    <t>Less Than Arms 
Length Transaction
(Yes / No)</t>
  </si>
  <si>
    <t>Attach the following documents to worksheet and submit to State agency:</t>
  </si>
  <si>
    <t>Federal agency</t>
  </si>
  <si>
    <t>*  If your allocation rate is greater than 25% and you have adequate justification, please contact the State agency.  *</t>
  </si>
  <si>
    <r>
      <t xml:space="preserve">Annual Applied CACFP Funded:  </t>
    </r>
    <r>
      <rPr>
        <sz val="11"/>
        <rFont val="Calibri"/>
        <family val="2"/>
        <scheme val="minor"/>
      </rPr>
      <t>Provide the amount of Annual Cost to CACFP that will be paid with CACFP funds.</t>
    </r>
  </si>
  <si>
    <t xml:space="preserve">Worksheet S:  ADMINISTRATIVE SUPPLIES </t>
  </si>
  <si>
    <t xml:space="preserve">Worksheet S:   ADMINISTRATIVE SUPPLIES </t>
  </si>
  <si>
    <t xml:space="preserve">Enter the employee's name. </t>
  </si>
  <si>
    <t>Enter the percentage of these costs that are pertaining to CACFP.</t>
  </si>
  <si>
    <t>Enter the amount of Total Annual Food Service Expense that will be paid with CACFP funds.</t>
  </si>
  <si>
    <t>(1)
Employee Name</t>
  </si>
  <si>
    <t>Instructions for Worksheet T:</t>
  </si>
  <si>
    <t>Unaffiliated Sponsored Centers Profile</t>
  </si>
  <si>
    <t>Worksheet C:  OTHER INCOME AVAILABLE FOR CACFP OPERATIONS &amp; EXCESS CACFP BALANCE</t>
  </si>
  <si>
    <t>Worksheet C1:  EXCESS BALANCE SPENDING PLAN</t>
  </si>
  <si>
    <t>Worksheet C1: EXCESS BALANCE SPENDING PLAN</t>
  </si>
  <si>
    <t>Worksheet D:  SPONSOR FEE CALCULATION</t>
  </si>
  <si>
    <t>Worksheet L:  OPERATING EQUIPMENT</t>
  </si>
  <si>
    <t>Worksheet L: OPERATING EQUIPMENT</t>
  </si>
  <si>
    <t>Worksheet M:  OPERATING  EQUIPMENT DEPRECIATION</t>
  </si>
  <si>
    <t>Worksheet O:  ADMINISTRATIVE LABOR</t>
  </si>
  <si>
    <t>Worksheet Q:  ADMINISTRATIVE EQUIPMENT</t>
  </si>
  <si>
    <t>Instructions for Worksheet Q:</t>
  </si>
  <si>
    <t>Worksheet R:  ADMINISTRATIVE  EQUIPMENT DEPRECIATION</t>
  </si>
  <si>
    <t xml:space="preserve">Worksheet Requires General Approval in the Budget. </t>
  </si>
  <si>
    <t>BUDGET INSTRUCTIONS - FULL OPTION</t>
  </si>
  <si>
    <t>Unaffiliated Sponsored Centers  - Full Option</t>
  </si>
  <si>
    <t>10. Worksheet Q:  Administrative Equipment</t>
  </si>
  <si>
    <t xml:space="preserve">24. Worksheet J:  Operating Contracted Services </t>
  </si>
  <si>
    <t>25. Worksheet K:  Operating Travel</t>
  </si>
  <si>
    <t xml:space="preserve">26. Worksheet L:  Operating Equipment </t>
  </si>
  <si>
    <t>27. Worksheet M: Operating Equipment Depreciation</t>
  </si>
  <si>
    <r>
      <t xml:space="preserve">Total Hours for the CACFP on Centers:  </t>
    </r>
    <r>
      <rPr>
        <sz val="11"/>
        <rFont val="Calibri"/>
        <family val="2"/>
        <scheme val="minor"/>
      </rPr>
      <t xml:space="preserve">Enter total number of hours employee works per month for the CACFP. </t>
    </r>
    <r>
      <rPr>
        <b/>
        <sz val="11"/>
        <rFont val="Calibri"/>
        <family val="2"/>
        <scheme val="minor"/>
      </rPr>
      <t xml:space="preserve"> </t>
    </r>
    <r>
      <rPr>
        <sz val="11"/>
        <rFont val="Calibri"/>
        <family val="2"/>
        <scheme val="minor"/>
      </rPr>
      <t xml:space="preserve">The total hours per month cannot exceed </t>
    </r>
    <r>
      <rPr>
        <b/>
        <sz val="11"/>
        <rFont val="Calibri"/>
        <family val="2"/>
        <scheme val="minor"/>
      </rPr>
      <t>173.33</t>
    </r>
    <r>
      <rPr>
        <sz val="11"/>
        <rFont val="Calibri"/>
        <family val="2"/>
        <scheme val="minor"/>
      </rPr>
      <t>, unless with Specific Prior Written Approval.</t>
    </r>
  </si>
  <si>
    <t>g. Annual Applied CACFP Funded</t>
  </si>
  <si>
    <t>Worksheet W:  COMMUNICATIONS</t>
  </si>
  <si>
    <t xml:space="preserve">Worksheet W:  COMMUNICATIONS  </t>
  </si>
  <si>
    <r>
      <t>Employee Position:</t>
    </r>
    <r>
      <rPr>
        <sz val="11"/>
        <rFont val="Calibri"/>
        <family val="2"/>
        <scheme val="minor"/>
      </rPr>
      <t xml:space="preserve"> Enter applicable position held by the employee.</t>
    </r>
  </si>
  <si>
    <r>
      <rPr>
        <sz val="11"/>
        <rFont val="Calibri"/>
        <family val="2"/>
        <scheme val="minor"/>
      </rPr>
      <t>(3)</t>
    </r>
    <r>
      <rPr>
        <b/>
        <sz val="11"/>
        <rFont val="Calibri"/>
        <family val="2"/>
        <scheme val="minor"/>
      </rPr>
      <t xml:space="preserve">
Total # of 
MILES
 per Month
</t>
    </r>
    <r>
      <rPr>
        <b/>
        <i/>
        <sz val="11"/>
        <rFont val="Calibri"/>
        <family val="2"/>
        <scheme val="minor"/>
      </rPr>
      <t>(or per Trip)*</t>
    </r>
  </si>
  <si>
    <r>
      <rPr>
        <sz val="11"/>
        <rFont val="Calibri"/>
        <family val="2"/>
        <scheme val="minor"/>
      </rPr>
      <t>(7)</t>
    </r>
    <r>
      <rPr>
        <b/>
        <sz val="11"/>
        <rFont val="Calibri"/>
        <family val="2"/>
        <scheme val="minor"/>
      </rPr>
      <t xml:space="preserve">
Number of Months for Food Service
</t>
    </r>
    <r>
      <rPr>
        <b/>
        <i/>
        <sz val="11"/>
        <rFont val="Calibri"/>
        <family val="2"/>
        <scheme val="minor"/>
      </rPr>
      <t>(or # of Trips)</t>
    </r>
    <r>
      <rPr>
        <b/>
        <sz val="11"/>
        <rFont val="Calibri"/>
        <family val="2"/>
        <scheme val="minor"/>
      </rPr>
      <t>*</t>
    </r>
  </si>
  <si>
    <t>Enter the total estimated miles driven per month.  *For infrequent or intermittant travel, enter the miles per trip. *</t>
  </si>
  <si>
    <t>Monthly average cost is computed by multiplying the miles per month by the rate.</t>
  </si>
  <si>
    <t>Enter the meals and lodging costs for a month.</t>
  </si>
  <si>
    <t>Enter the number of months (for miles per month) or *the number of trips (for miles per trip)* that these expenses will be incurred for food service.</t>
  </si>
  <si>
    <r>
      <t>Percent Allocated to CACFP:</t>
    </r>
    <r>
      <rPr>
        <sz val="11"/>
        <rFont val="Calibri"/>
        <family val="2"/>
        <scheme val="minor"/>
      </rPr>
      <t xml:space="preserve"> Each row with a percentage allocated to CACFP less than 100% requires a cost allocation plan.  Must be verified with documentation if any CACFP funds are used.</t>
    </r>
  </si>
  <si>
    <t>Specific Prior Written Approval is required for compensation to members of nonprofit facilities, trustees, directors, associates, officers or the immediate families thereof, and for</t>
  </si>
  <si>
    <t>payment of overtime, holiday pay for work performed on a non-work holiday and compensatory leave.</t>
  </si>
  <si>
    <t>Specific Prior Written Approval is required for compensation to members of nonprofit facilitys, trustees, directors, associates, officers or the immediate families thereof, and for</t>
  </si>
  <si>
    <t>Type of Equipment</t>
  </si>
  <si>
    <t xml:space="preserve">Enter the transporation costs for the month such as rental cars, airline tickets, parking, and tolls. </t>
  </si>
  <si>
    <r>
      <t>Less Than Arms Length:</t>
    </r>
    <r>
      <rPr>
        <sz val="11"/>
        <rFont val="Calibri"/>
        <family val="2"/>
        <scheme val="minor"/>
      </rPr>
      <t xml:space="preserve">  Indicate if the equipment is purchased from an employee, Board Member, or relative of either a Board Member or employee? (Yes/No)</t>
    </r>
  </si>
  <si>
    <r>
      <t xml:space="preserve">Less Than Arms Length:  </t>
    </r>
    <r>
      <rPr>
        <sz val="11"/>
        <rFont val="Calibri"/>
        <family val="2"/>
        <scheme val="minor"/>
      </rPr>
      <t>Indicate if the equipment is purchased from an employee, Board Member, or relative of either a Board Member or employee? (Yes/No)</t>
    </r>
  </si>
  <si>
    <t>Specific Prior Written Approval is required for costs for services performed by individuals who are not officers, employees, or members of the facility; all less-than-arms-length transactions; maintenance and service repair contracts on Program equipment; and all other purchased service costs needed for Program operation.</t>
  </si>
  <si>
    <t>Navigation</t>
  </si>
  <si>
    <t xml:space="preserve">Fiscal Year </t>
  </si>
  <si>
    <t>Agreement Number</t>
  </si>
  <si>
    <t>To view and edit budget worksheets, please check the corresponding box.</t>
  </si>
  <si>
    <t>Projected Income</t>
  </si>
  <si>
    <t>Administrative Expenses</t>
  </si>
  <si>
    <t>Operating Expenses</t>
  </si>
  <si>
    <t>Other Requirements (if applicable)</t>
  </si>
  <si>
    <t>Automated Budget for Full Sponsored Centers</t>
  </si>
  <si>
    <t xml:space="preserve">If CACFP funds are used for rent and utilities, then a cost allocation plan must be completed to allocate costs to CACFP.  </t>
  </si>
  <si>
    <t>This worksheet pertains to operating equipment with a cost of &gt; $5000.  Example: walk-in cooler.</t>
  </si>
  <si>
    <t>Application Update:  Budget for Unaffiliated Sponsored Centers</t>
  </si>
  <si>
    <t xml:space="preserve">Yellow highlighted cells indicate cells in which data must be manually input. </t>
  </si>
  <si>
    <t>Blue highlighted rows indicate REQUIRED worksheets that must be filled out by all facilities. All other worksheets should be filled out on an as-needed basis if applicable. Refer to individual worksheet tabs in order to input the appropriate data.</t>
  </si>
  <si>
    <t>4.  a.  Worksheet A:  Projected Reimbursement Based on IEAs &amp; Meals</t>
  </si>
  <si>
    <t xml:space="preserve">      b.  Projected Cash In Lieu Based on IEAs &amp; Meals                                     </t>
  </si>
  <si>
    <t>7.   Worksheet D:  Sponsor Fee</t>
  </si>
  <si>
    <r>
      <t xml:space="preserve">Section 1: </t>
    </r>
    <r>
      <rPr>
        <sz val="11"/>
        <color theme="1"/>
        <rFont val="Calibri"/>
        <family val="2"/>
        <scheme val="minor"/>
      </rPr>
      <t>List total annual cost of food.</t>
    </r>
  </si>
  <si>
    <r>
      <t>•</t>
    </r>
    <r>
      <rPr>
        <sz val="11"/>
        <color theme="1"/>
        <rFont val="Times New Roman"/>
        <family val="1"/>
      </rPr>
      <t xml:space="preserve">      </t>
    </r>
    <r>
      <rPr>
        <sz val="11"/>
        <color theme="1"/>
        <rFont val="Calibri"/>
        <family val="2"/>
        <scheme val="minor"/>
      </rPr>
      <t>Must include cost allocation plan if supplies are not used 100% of the time for CACFP</t>
    </r>
  </si>
  <si>
    <r>
      <t>Specific Prior Written Approval is required for</t>
    </r>
    <r>
      <rPr>
        <sz val="11"/>
        <color theme="1"/>
        <rFont val="Calibri"/>
        <family val="2"/>
        <scheme val="minor"/>
      </rPr>
      <t xml:space="preserve"> :</t>
    </r>
  </si>
  <si>
    <r>
      <t>•</t>
    </r>
    <r>
      <rPr>
        <sz val="11"/>
        <color theme="1"/>
        <rFont val="Times New Roman"/>
        <family val="1"/>
      </rPr>
      <t xml:space="preserve">      </t>
    </r>
    <r>
      <rPr>
        <sz val="11"/>
        <color theme="1"/>
        <rFont val="Calibri"/>
        <family val="2"/>
        <scheme val="minor"/>
      </rPr>
      <t>Less-than-arms length transactions</t>
    </r>
  </si>
  <si>
    <r>
      <t>•</t>
    </r>
    <r>
      <rPr>
        <sz val="11"/>
        <color theme="1"/>
        <rFont val="Times New Roman"/>
        <family val="1"/>
      </rPr>
      <t xml:space="preserve">      </t>
    </r>
    <r>
      <rPr>
        <sz val="11"/>
        <color theme="1"/>
        <rFont val="Calibri"/>
        <family val="2"/>
        <scheme val="minor"/>
      </rPr>
      <t>Maintenance and service repair contracts on Program equipment</t>
    </r>
  </si>
  <si>
    <r>
      <t>•</t>
    </r>
    <r>
      <rPr>
        <sz val="11"/>
        <color theme="1"/>
        <rFont val="Times New Roman"/>
        <family val="1"/>
      </rPr>
      <t xml:space="preserve">      </t>
    </r>
    <r>
      <rPr>
        <sz val="11"/>
        <color theme="1"/>
        <rFont val="Calibri"/>
        <family val="2"/>
        <scheme val="minor"/>
      </rPr>
      <t xml:space="preserve">All other purchased service costs needed for Program operations </t>
    </r>
  </si>
  <si>
    <t>Worksheet A:  PROJECTED REIMBURSEMENT BASED ON APPROXIMATED IEAS AND MEALS</t>
  </si>
  <si>
    <r>
      <t xml:space="preserve">NOTE:  </t>
    </r>
    <r>
      <rPr>
        <sz val="11"/>
        <rFont val="Calibri"/>
        <family val="2"/>
        <scheme val="minor"/>
      </rPr>
      <t xml:space="preserve">Worksheet A is Required.  You must use this sheet to calculate your projected  reimbursment. 
 </t>
    </r>
    <r>
      <rPr>
        <b/>
        <sz val="11"/>
        <rFont val="Calibri"/>
        <family val="2"/>
        <scheme val="minor"/>
      </rPr>
      <t>Use the last claim month and year to determine most current enrollment.</t>
    </r>
  </si>
  <si>
    <r>
      <t>Only the y</t>
    </r>
    <r>
      <rPr>
        <b/>
        <u/>
        <sz val="11"/>
        <rFont val="Calibri"/>
        <family val="2"/>
        <scheme val="minor"/>
      </rPr>
      <t>ellow highlighted</t>
    </r>
    <r>
      <rPr>
        <b/>
        <sz val="11"/>
        <rFont val="Calibri"/>
        <family val="2"/>
        <scheme val="minor"/>
      </rPr>
      <t xml:space="preserve"> cells will have information entered.</t>
    </r>
  </si>
  <si>
    <t xml:space="preserve">Instructions for Worksheet A: </t>
  </si>
  <si>
    <r>
      <rPr>
        <b/>
        <sz val="11"/>
        <rFont val="Calibri"/>
        <family val="2"/>
        <scheme val="minor"/>
      </rPr>
      <t xml:space="preserve">Line 2:  </t>
    </r>
    <r>
      <rPr>
        <sz val="11"/>
        <rFont val="Calibri"/>
        <family val="2"/>
        <scheme val="minor"/>
      </rPr>
      <t>Enter the estimated number of Breakfasts that will be served during one month.</t>
    </r>
  </si>
  <si>
    <r>
      <rPr>
        <b/>
        <sz val="11"/>
        <rFont val="Calibri"/>
        <family val="2"/>
        <scheme val="minor"/>
      </rPr>
      <t xml:space="preserve">Line 3: </t>
    </r>
    <r>
      <rPr>
        <sz val="11"/>
        <rFont val="Calibri"/>
        <family val="2"/>
        <scheme val="minor"/>
      </rPr>
      <t xml:space="preserve"> Enter the estimated number of Lunches / Suppers that will be served during one month.</t>
    </r>
  </si>
  <si>
    <r>
      <rPr>
        <b/>
        <sz val="11"/>
        <rFont val="Calibri"/>
        <family val="2"/>
        <scheme val="minor"/>
      </rPr>
      <t xml:space="preserve">Line 4:  </t>
    </r>
    <r>
      <rPr>
        <sz val="11"/>
        <rFont val="Calibri"/>
        <family val="2"/>
        <scheme val="minor"/>
      </rPr>
      <t>Enter the estimated number of Snacks/Supplements that will be served during one month.</t>
    </r>
  </si>
  <si>
    <r>
      <rPr>
        <b/>
        <sz val="11"/>
        <rFont val="Calibri"/>
        <family val="2"/>
        <scheme val="minor"/>
      </rPr>
      <t xml:space="preserve">Line 5:  </t>
    </r>
    <r>
      <rPr>
        <sz val="11"/>
        <rFont val="Calibri"/>
        <family val="2"/>
        <scheme val="minor"/>
      </rPr>
      <t>Enter the number of months expecting to participate to obtain the Total Annual Reimbursement.</t>
    </r>
  </si>
  <si>
    <r>
      <t xml:space="preserve">Reimbursement rates are applied based on the percentages calculated for each IEA category. </t>
    </r>
    <r>
      <rPr>
        <sz val="11"/>
        <rFont val="Calibri"/>
        <family val="2"/>
        <scheme val="minor"/>
      </rPr>
      <t>Multiply the number of meals calculated by the percentage rate.</t>
    </r>
  </si>
  <si>
    <r>
      <t xml:space="preserve">Cash in Lieu: </t>
    </r>
    <r>
      <rPr>
        <sz val="11"/>
        <rFont val="Calibri"/>
        <family val="2"/>
        <scheme val="minor"/>
      </rPr>
      <t>Cash-In-Lieu is calculated on only the number of Lunches/Suppers expected to be served during this month.</t>
    </r>
  </si>
  <si>
    <t xml:space="preserve">This spreadsheet is blank because there is no Excess Balance.  Not Required.  </t>
  </si>
  <si>
    <t>Sponsor Fee %</t>
  </si>
  <si>
    <t xml:space="preserve"> Maximum Amount of Sponsor Fee  (1 x 2)</t>
  </si>
  <si>
    <t xml:space="preserve">1. Input the Sponsor fee percentage paid to your Sponsoring Organization, but no more than 15%. </t>
  </si>
  <si>
    <t>* The projected CACFP reimbursement is based on the meal (food) reimbursement and does not include any cash in lieu funds. This amount pulls from Worksheet A.</t>
  </si>
  <si>
    <t>Worksheet E:   FOOD AND FOOD SERVICE MANAGEMENT CONTRACTS (FSMC)</t>
  </si>
  <si>
    <t>Worksheet E:   FOOD and FOOD SERVICE MANAGEMENT CONTRACTS (FSMC)</t>
  </si>
  <si>
    <r>
      <t>Percent Allocated to CACFP:</t>
    </r>
    <r>
      <rPr>
        <sz val="11"/>
        <rFont val="Calibri"/>
        <family val="2"/>
        <scheme val="minor"/>
      </rPr>
      <t xml:space="preserve">  The percentage that is allocated to food service.  Must be verified with documentation if CACFP funds are used to apply to the cost.</t>
    </r>
  </si>
  <si>
    <r>
      <t xml:space="preserve">A written compensation plan is required as part of your Management Plan.  Please complete </t>
    </r>
    <r>
      <rPr>
        <b/>
        <sz val="11"/>
        <rFont val="Calibri"/>
        <family val="2"/>
        <scheme val="minor"/>
      </rPr>
      <t>all</t>
    </r>
    <r>
      <rPr>
        <sz val="11"/>
        <rFont val="Calibri"/>
        <family val="2"/>
        <scheme val="minor"/>
      </rPr>
      <t xml:space="preserve"> information for all employees performing CACFP operating duties.  This information is required even if you are not using CACFP funds for labor.  
If CACFP funds will be used to pay either all or a portion of an employee's wages, ensure that column 8 is complete.   </t>
    </r>
  </si>
  <si>
    <r>
      <t xml:space="preserve">Total Hours Worked per Week: </t>
    </r>
    <r>
      <rPr>
        <sz val="11"/>
        <rFont val="Calibri"/>
        <family val="2"/>
        <scheme val="minor"/>
      </rPr>
      <t xml:space="preserve">Enter the number of hours this employee normally works for the facility, regardless of hours spent performing CACFP duties. </t>
    </r>
  </si>
  <si>
    <r>
      <t xml:space="preserve">Annual Applied CACFP Funded: </t>
    </r>
    <r>
      <rPr>
        <sz val="11"/>
        <rFont val="Calibri"/>
        <family val="2"/>
        <scheme val="minor"/>
      </rPr>
      <t>Determine amount to be paid with CACFP funds.</t>
    </r>
  </si>
  <si>
    <r>
      <rPr>
        <b/>
        <sz val="11"/>
        <rFont val="Calibri"/>
        <family val="2"/>
        <scheme val="minor"/>
      </rPr>
      <t>1.</t>
    </r>
    <r>
      <rPr>
        <sz val="11"/>
        <rFont val="Calibri"/>
        <family val="2"/>
        <scheme val="minor"/>
      </rPr>
      <t xml:space="preserve">  </t>
    </r>
    <r>
      <rPr>
        <b/>
        <sz val="11"/>
        <rFont val="Calibri"/>
        <family val="2"/>
        <scheme val="minor"/>
      </rPr>
      <t>Indicate if CACFP space is:</t>
    </r>
  </si>
  <si>
    <t>2.  Provide information pertaining to the Lessor/Landlord:</t>
  </si>
  <si>
    <t>3. Terms of the Lease:</t>
  </si>
  <si>
    <t>4. Cost Allocation:</t>
  </si>
  <si>
    <r>
      <t>Type of Service:</t>
    </r>
    <r>
      <rPr>
        <sz val="11"/>
        <rFont val="Calibri"/>
        <family val="2"/>
        <scheme val="minor"/>
      </rPr>
      <t xml:space="preserve">  Indicate contracted or paid services in the food service operation that are </t>
    </r>
    <r>
      <rPr>
        <b/>
        <sz val="11"/>
        <rFont val="Calibri"/>
        <family val="2"/>
        <scheme val="minor"/>
      </rPr>
      <t>not</t>
    </r>
    <r>
      <rPr>
        <sz val="11"/>
        <rFont val="Calibri"/>
        <family val="2"/>
        <scheme val="minor"/>
      </rPr>
      <t xml:space="preserve"> performed by any organization personnel.  All services must be directly related to the CACFP.</t>
    </r>
  </si>
  <si>
    <t xml:space="preserve">This cost is found in FNS Instruction 796-2, Revision 4 under the cost item #16 entitled "Expensing of Equipment Purchases and Other Capital Expenditures".  List any equipment purchases that will be made in the upcoming fiscal year that will be directly expensed. 
NOTE: “Equipment means any tangible personal property having a useful life of more than one year and a per-unit acquisition cost which equals or exceeds the lesser of the capitalization level established by the institution for financial statement purposes or $5,000” (See 2 CFR §200.33, Equipment).  IRS maximum capitalization levels (the point where you claim it as an asset and depreciate it over time) are $5,000 for audited Institutions, and $2,500 for unaudited Institutions.  If your Institution uses a lesser dollar amount for equipment, that is the threshold amount you use for equipment on this form.  
Tangible personal property below this level is considered supplies. 
Ensure compliance with Federal Procurement regulations.           </t>
  </si>
  <si>
    <t>Worksheet M:  OPERATING EQUIPMENT DEPRECIATION</t>
  </si>
  <si>
    <t xml:space="preserve">"Allocation of depreciation must be made in accordance with Title 2 Code of Federal Regulations, Part 200, Section 436 (2 CFR §200.436). Calculation is based off of : (1) aquisition cost; (2) estimated useful life; (3) projected “scrap” value and, (4) the method of depreciation.”
For the purposes of depreciation, equipment means any tangible personal property having a useful life of more than one year and a per-unit acquisition cost which equals or exceeds the lesser of the capitalization level established by the Institution for financial statement purposes or $5,000. 
IRS maximum capitalization levels (the point where you claim it as an asset and depreciate it over time) are $5,000 for audited Institutions, and $2,500 for unaudited Institutions.  If your Institution uses a lesser dollar amount for equipment, that is the threshold amount you use for equipment on this form.  
Ensure compliance with Federal Procurement regulations.  This cost item is listed in FNS Instruction 796-2 Rev. 4 under the cost item #13 entitled “Depreciation and Use Allowance.”  Depreciation and use allowances are means of allocating the cost of fixed assets to periods benefiting from asset use.  The depreciation method used for the program should be consistent with the method used by the institution for its other federally sponsored and non-federally sponsored activities.  </t>
  </si>
  <si>
    <r>
      <t>Percent Allocated to CACFP:</t>
    </r>
    <r>
      <rPr>
        <sz val="11"/>
        <rFont val="Calibri"/>
        <family val="2"/>
        <scheme val="minor"/>
      </rPr>
      <t xml:space="preserve">  The percentage that is allocated to the CACFP program.  Must be verified with documentation.</t>
    </r>
  </si>
  <si>
    <r>
      <t xml:space="preserve">A written compensation plan is required as part of your Management Plan.  Please complete </t>
    </r>
    <r>
      <rPr>
        <b/>
        <sz val="11"/>
        <rFont val="Calibri"/>
        <family val="2"/>
        <scheme val="minor"/>
      </rPr>
      <t>all</t>
    </r>
    <r>
      <rPr>
        <sz val="11"/>
        <rFont val="Calibri"/>
        <family val="2"/>
        <scheme val="minor"/>
      </rPr>
      <t xml:space="preserve"> information for employees performing CACFP administrative duties.  This information is required even if you are not using CACFP funds for labor.  
If CACFP funds will be used to pay either all or a portion of an employee's wages, ensure that column 8 is complete.   </t>
    </r>
  </si>
  <si>
    <t xml:space="preserve">This cost is found in FNS Instruction 796-2, Revision 4 under the cost item #16 entitled "Expensing of Equipment Purchases and Other Capital Expenditures".  List any equipment purchases that will be made in the upcoming fiscal year that will be directly expensed. 
NOTE: “Equipment means any tangible personal property having a useful life of more than one year and a per-unit acquisition cost which equals or exceeds the lesser of the capitalization level established by the Institution for financial statement purposes or $5,000” (See 2 CFR §200.33, Equipment).  IRS maximum capitalization levels (the point where you claim it as an asset and depreciate it over time) are $5,000 for audited Institutions, and $2,500 for unaudited Institutions.  If your Institution uses a lesser dollar amount for equipment, that is the threshold amount you use for equipment on this form.  
Tangible personal property below this level is considered supplies. 
Ensure compliance with Federal Procurement regulations.           </t>
  </si>
  <si>
    <t xml:space="preserve">"Allocation of depreciation must be made in accordance with Title 2 Code of Federal Regulations, Part 200, Section 436 (2 CFR §200.436). Calculation is based off of : (1) acquisition cost; (2) estimated useful life; (3) projected “scrap” value and, (4) the method of depreciation.”
For the purposes of depreciation, equipment means any tangible personal property having a useful life of more than one year and a per-unit acquisition cost which equals or exceeds the lesser of the capitalization level established by the Institution for financial statement purposes or $5,000. 
IRS maximum capitalization levels (the point where you claim it as an asset and depreciate it over time) are $5,000 for audited institutions, and $2,500 for unaudited Institutions.  If your Institution uses a lesser dollar amount for equipment, that is the threshold amount you use for equipment on this form.  
Ensure compliance with Federal Procurement regulations.  This cost item is listed in FNS Instruction 796-2 Rev. 4 under the cost item #13 entitled “Depreciation and Use Allowance.”  Depreciation and use allowances are means of allocating the cost of fixed assets to periods benefiting from asset use.  The depreciation method used for the program should be consistent with the method used by the Institution for its other federally sponsored and non-federally sponsored activities.  </t>
  </si>
  <si>
    <r>
      <t>Item:</t>
    </r>
    <r>
      <rPr>
        <sz val="11"/>
        <rFont val="Calibri"/>
        <family val="2"/>
        <scheme val="minor"/>
      </rPr>
      <t xml:space="preserve">  Any item with a life expectancy of one year or less.  For example, general office supplies (pens, pencils, notepads), computer supplies (computer disks), copier supplies (paper, toner), printer supplies (ink cartridges, paper). </t>
    </r>
    <r>
      <rPr>
        <b/>
        <sz val="11"/>
        <rFont val="Calibri"/>
        <family val="2"/>
        <scheme val="minor"/>
      </rPr>
      <t>Note:</t>
    </r>
    <r>
      <rPr>
        <sz val="11"/>
        <rFont val="Calibri"/>
        <family val="2"/>
        <scheme val="minor"/>
      </rPr>
      <t xml:space="preserve"> A computing device is a supply if the acquisition cost is less than the lesser of the capitalization level established by the non-federal entity for financial statement purposes or $5,000, regardless of the length of its useful life. (2 CFR §200.94)</t>
    </r>
  </si>
  <si>
    <t>The items listed on this worksheet can be found in FNS Instruction 796-2 Rev. 4 under the cost category #30, "Participant Training and Other Participant Support Costs".  Include rental costs of facilities or equipment for training for the fiscal year. Ensure compliance with Federal Procurement regulations.</t>
  </si>
  <si>
    <t>This cost item can be found in the FNS Instruction 796-2 Rev. 4 under the cost category # 8, "Communication and Technology Costs".  Costs for communication services &amp; supplies must be purchased or leased by the facility and do require Specific Prior Written Approval.  Ensure compliance with Federal Procurement regulations.</t>
  </si>
  <si>
    <r>
      <t>Carrier Name:</t>
    </r>
    <r>
      <rPr>
        <sz val="11"/>
        <color indexed="8"/>
        <rFont val="Calibri"/>
        <family val="2"/>
        <scheme val="minor"/>
      </rPr>
      <t xml:space="preserve">  Provide the carrier name.</t>
    </r>
  </si>
  <si>
    <r>
      <t>Monthly Cost:</t>
    </r>
    <r>
      <rPr>
        <sz val="11"/>
        <color indexed="8"/>
        <rFont val="Calibri"/>
        <family val="2"/>
        <scheme val="minor"/>
      </rPr>
      <t xml:space="preserve">  Enter the total monthly cost.</t>
    </r>
  </si>
  <si>
    <r>
      <t>Number of Months:</t>
    </r>
    <r>
      <rPr>
        <sz val="11"/>
        <color indexed="8"/>
        <rFont val="Calibri"/>
        <family val="2"/>
        <scheme val="minor"/>
      </rPr>
      <t xml:space="preserve">  Enter the number of months.</t>
    </r>
  </si>
  <si>
    <r>
      <t xml:space="preserve">Percentage Allocated to CACFP: </t>
    </r>
    <r>
      <rPr>
        <sz val="11"/>
        <color indexed="8"/>
        <rFont val="Calibri"/>
        <family val="2"/>
        <scheme val="minor"/>
      </rPr>
      <t xml:space="preserve"> Enter the percentage allocated to food service.  </t>
    </r>
  </si>
  <si>
    <r>
      <t>Percent Allocated to CACFP:</t>
    </r>
    <r>
      <rPr>
        <sz val="11"/>
        <rFont val="Calibri"/>
        <family val="2"/>
        <scheme val="minor"/>
      </rPr>
      <t xml:space="preserve">  The percentage that is allocated to food service.  Must be verified with documentation if CACFP funds are used to pay for any of this cost.</t>
    </r>
  </si>
  <si>
    <r>
      <t xml:space="preserve">Instructions: </t>
    </r>
    <r>
      <rPr>
        <b/>
        <sz val="11"/>
        <color rgb="FFFF0000"/>
        <rFont val="Calibri"/>
        <family val="2"/>
        <scheme val="minor"/>
      </rPr>
      <t xml:space="preserve"> Centers must devote adequate funds to food costs to improve the quality of meals served. </t>
    </r>
  </si>
  <si>
    <t>Section 1:</t>
  </si>
  <si>
    <t xml:space="preserve"> List total annual cost of food</t>
  </si>
  <si>
    <t>Section 2:</t>
  </si>
  <si>
    <t>List Food Service Management contracted amount for food (if applicable)</t>
  </si>
  <si>
    <t>The cost of food is the net cost of food purchases or net costs of delivered meals. Food Service Management contracts include those from private vendors or School Food Authorities (SFA). Contracts with a value of more than $250,000 across CN programs must use the Competitive Procurement process per federal procurement regulations.</t>
  </si>
  <si>
    <r>
      <t xml:space="preserve">Instructions: </t>
    </r>
    <r>
      <rPr>
        <b/>
        <sz val="11"/>
        <color rgb="FFFF0000"/>
        <rFont val="Calibri"/>
        <family val="2"/>
        <scheme val="minor"/>
      </rPr>
      <t xml:space="preserve">Cost item can be located in FNS Instruction 796-2 Rev. 4 under the category #36, "Rental Costs".  </t>
    </r>
    <r>
      <rPr>
        <b/>
        <sz val="11"/>
        <rFont val="Calibri"/>
        <family val="2"/>
        <scheme val="minor"/>
      </rPr>
      <t xml:space="preserve">                                                    
                                                                   </t>
    </r>
  </si>
  <si>
    <t>Please use the Cost Allocation Plan (Worksheet H 1).</t>
  </si>
  <si>
    <r>
      <rPr>
        <b/>
        <sz val="11"/>
        <rFont val="Calibri"/>
        <family val="2"/>
        <scheme val="minor"/>
      </rPr>
      <t xml:space="preserve">Line 1: </t>
    </r>
    <r>
      <rPr>
        <sz val="11"/>
        <rFont val="Calibri"/>
        <family val="2"/>
        <scheme val="minor"/>
      </rPr>
      <t xml:space="preserve"> Enter the number of IEAs (Income Eligibility Applications) classified as A = Free, B=Reduced, and 
              C=Paid/Denied.</t>
    </r>
  </si>
  <si>
    <t xml:space="preserve">              Add A+B+C = D</t>
  </si>
  <si>
    <t>*Name pulls from O - Admin Labor</t>
  </si>
  <si>
    <t>Items Pulling From Worksheet O - Admin Labor</t>
  </si>
  <si>
    <r>
      <t xml:space="preserve">For those programs that incur overhead costs, such as rent, utilities, and trash removal, you are able to allocate a percentage of those costs to the food program each month based on cost allocation plans using space and time. Ensure adherence to federal procurement regulations. </t>
    </r>
    <r>
      <rPr>
        <sz val="11"/>
        <color rgb="FFFF0000"/>
        <rFont val="Calibri"/>
        <family val="2"/>
        <scheme val="minor"/>
      </rPr>
      <t xml:space="preserve">  </t>
    </r>
    <r>
      <rPr>
        <sz val="11"/>
        <rFont val="Calibri"/>
        <family val="2"/>
        <scheme val="minor"/>
      </rPr>
      <t xml:space="preserve">                                                    
                                                                   </t>
    </r>
  </si>
  <si>
    <t>Enter the purpose and location for the operating travel.</t>
  </si>
  <si>
    <t>Workers' Comp Rate (NC average for Child Care Centers is 2.81%)</t>
  </si>
  <si>
    <r>
      <t>Item:</t>
    </r>
    <r>
      <rPr>
        <sz val="11"/>
        <color indexed="8"/>
        <rFont val="Calibri"/>
        <family val="2"/>
        <scheme val="minor"/>
      </rPr>
      <t xml:space="preserve">  Enter communications item or expense </t>
    </r>
    <r>
      <rPr>
        <sz val="11"/>
        <color rgb="FF000000"/>
        <rFont val="Calibri"/>
        <family val="2"/>
        <scheme val="minor"/>
      </rPr>
      <t>(e.g. landline telephones, cellular telephones, fax, Internet, postage and messenger services)</t>
    </r>
  </si>
  <si>
    <t>Instructions for Navigation Page:</t>
  </si>
  <si>
    <r>
      <rPr>
        <sz val="11"/>
        <color theme="1"/>
        <rFont val="Calibri"/>
        <family val="2"/>
      </rPr>
      <t xml:space="preserve">▪  </t>
    </r>
    <r>
      <rPr>
        <sz val="11"/>
        <color theme="1"/>
        <rFont val="Calibri"/>
        <family val="2"/>
        <scheme val="minor"/>
      </rPr>
      <t xml:space="preserve">Worksheets marked “required” must be completed by all institutions to show that the institution is financially viable and administratively capable.
</t>
    </r>
    <r>
      <rPr>
        <sz val="11"/>
        <color theme="1"/>
        <rFont val="Calibri"/>
        <family val="2"/>
      </rPr>
      <t>▪  All other worksheets must be completed if the institution plans to use CACFP funds to pay for those</t>
    </r>
    <r>
      <rPr>
        <sz val="11"/>
        <color theme="1"/>
        <rFont val="Calibri"/>
        <family val="2"/>
        <scheme val="minor"/>
      </rPr>
      <t xml:space="preserve"> budget categories. 
</t>
    </r>
    <r>
      <rPr>
        <sz val="11"/>
        <color theme="1"/>
        <rFont val="Calibri"/>
        <family val="2"/>
      </rPr>
      <t xml:space="preserve">▪  </t>
    </r>
    <r>
      <rPr>
        <sz val="11"/>
        <color theme="1"/>
        <rFont val="Calibri"/>
        <family val="2"/>
        <scheme val="minor"/>
      </rPr>
      <t>Before submitting the budget to the State agency, make sure that the scroll bar shows all required worksheets and any optional worksheets your Institution has chosen to use in  the budget.</t>
    </r>
  </si>
  <si>
    <t>Institution Approval</t>
  </si>
  <si>
    <t xml:space="preserve">Budget/ Budget Amendment Prepared by: </t>
  </si>
  <si>
    <t>Signature</t>
  </si>
  <si>
    <t>Budget/ Budget Amendment Reviewed by:</t>
  </si>
  <si>
    <t>Signature:</t>
  </si>
  <si>
    <t>State Agency Approval</t>
  </si>
  <si>
    <t>Budget/ Budget Amendment Approved by:</t>
  </si>
  <si>
    <t>It is recommended the budget be completed electronically.  These forms are not electronically transmitted, but information is electronically populated throughout the budget.  If you complete the budget and worksheets manually, the totals from the worksheets must be carried to the Budget page and inserted in the appropriate columns.</t>
  </si>
  <si>
    <t>Budget Summary</t>
  </si>
  <si>
    <r>
      <t>·</t>
    </r>
    <r>
      <rPr>
        <sz val="11"/>
        <color theme="1"/>
        <rFont val="Times New Roman"/>
        <family val="1"/>
      </rPr>
      <t xml:space="preserve">         </t>
    </r>
    <r>
      <rPr>
        <sz val="11"/>
        <color theme="1"/>
        <rFont val="Calibri"/>
        <family val="2"/>
        <scheme val="minor"/>
      </rPr>
      <t>Administrative Expenditures</t>
    </r>
  </si>
  <si>
    <r>
      <t>·</t>
    </r>
    <r>
      <rPr>
        <sz val="11"/>
        <color theme="1"/>
        <rFont val="Times New Roman"/>
        <family val="1"/>
      </rPr>
      <t xml:space="preserve">         </t>
    </r>
    <r>
      <rPr>
        <sz val="11"/>
        <color theme="1"/>
        <rFont val="Calibri"/>
        <family val="2"/>
        <scheme val="minor"/>
      </rPr>
      <t>Operating Expenditures</t>
    </r>
  </si>
  <si>
    <t xml:space="preserve">Yes 
</t>
  </si>
  <si>
    <t>If the Total Administrative and Operating Expenditures are MORE than the Total Projected CACFP Reimbursement, then your Institution must allocate additional NON-CACFP funds to cover the shortfall.</t>
  </si>
  <si>
    <t>The information on this worksheet is used by State agency to determine if the Institution is financially viable.</t>
  </si>
  <si>
    <t xml:space="preserve">3 potential categories: </t>
  </si>
  <si>
    <r>
      <t>·</t>
    </r>
    <r>
      <rPr>
        <sz val="11"/>
        <color theme="1"/>
        <rFont val="Calibri"/>
        <family val="2"/>
        <scheme val="minor"/>
      </rPr>
      <t>            Name of Federal agency</t>
    </r>
  </si>
  <si>
    <r>
      <t>·</t>
    </r>
    <r>
      <rPr>
        <sz val="11"/>
        <color theme="1"/>
        <rFont val="Times New Roman"/>
        <family val="1"/>
      </rPr>
      <t xml:space="preserve">         </t>
    </r>
    <r>
      <rPr>
        <sz val="11"/>
        <color theme="1"/>
        <rFont val="Calibri"/>
        <family val="2"/>
        <scheme val="minor"/>
      </rPr>
      <t>Program Title</t>
    </r>
  </si>
  <si>
    <r>
      <t>·</t>
    </r>
    <r>
      <rPr>
        <sz val="11"/>
        <color theme="1"/>
        <rFont val="Times New Roman"/>
        <family val="1"/>
      </rPr>
      <t xml:space="preserve">         </t>
    </r>
    <r>
      <rPr>
        <sz val="11"/>
        <color theme="1"/>
        <rFont val="Calibri"/>
        <family val="2"/>
        <scheme val="minor"/>
      </rPr>
      <t>Federal Award ID</t>
    </r>
  </si>
  <si>
    <r>
      <t>·</t>
    </r>
    <r>
      <rPr>
        <sz val="11"/>
        <color theme="1"/>
        <rFont val="Times New Roman"/>
        <family val="1"/>
      </rPr>
      <t xml:space="preserve">         </t>
    </r>
    <r>
      <rPr>
        <sz val="11"/>
        <color theme="1"/>
        <rFont val="Calibri"/>
        <family val="2"/>
        <scheme val="minor"/>
      </rPr>
      <t>Pass-through Award</t>
    </r>
  </si>
  <si>
    <r>
      <t>·</t>
    </r>
    <r>
      <rPr>
        <sz val="11"/>
        <color theme="1"/>
        <rFont val="Times New Roman"/>
        <family val="1"/>
      </rPr>
      <t xml:space="preserve">         </t>
    </r>
    <r>
      <rPr>
        <sz val="11"/>
        <color theme="1"/>
        <rFont val="Calibri"/>
        <family val="2"/>
        <scheme val="minor"/>
      </rPr>
      <t>Award Year</t>
    </r>
  </si>
  <si>
    <r>
      <t>·</t>
    </r>
    <r>
      <rPr>
        <sz val="11"/>
        <color theme="1"/>
        <rFont val="Times New Roman"/>
        <family val="1"/>
      </rPr>
      <t xml:space="preserve">         </t>
    </r>
    <r>
      <rPr>
        <sz val="11"/>
        <color theme="1"/>
        <rFont val="Calibri"/>
        <family val="2"/>
        <scheme val="minor"/>
      </rPr>
      <t>Amount Received</t>
    </r>
  </si>
  <si>
    <r>
      <t>·</t>
    </r>
    <r>
      <rPr>
        <sz val="11"/>
        <color theme="1"/>
        <rFont val="Times New Roman"/>
        <family val="1"/>
      </rPr>
      <t xml:space="preserve">         </t>
    </r>
    <r>
      <rPr>
        <sz val="11"/>
        <color theme="1"/>
        <rFont val="Calibri"/>
        <family val="2"/>
        <scheme val="minor"/>
      </rPr>
      <t>Total income available for use in CACFP</t>
    </r>
  </si>
  <si>
    <r>
      <t>·</t>
    </r>
    <r>
      <rPr>
        <sz val="11"/>
        <color theme="1"/>
        <rFont val="Times New Roman"/>
        <family val="1"/>
      </rPr>
      <t xml:space="preserve">         </t>
    </r>
    <r>
      <rPr>
        <sz val="11"/>
        <color theme="1"/>
        <rFont val="Calibri"/>
        <family val="2"/>
        <scheme val="minor"/>
      </rPr>
      <t>Examples: DSS subsidy, tuition, grants, in-kind contributions</t>
    </r>
  </si>
  <si>
    <t xml:space="preserve">Carry Over from Other Nutrition Programs </t>
  </si>
  <si>
    <t>Carry Over of CACFP Reimbursement Funds from the Prior Year (i.e. Excess Balance)</t>
  </si>
  <si>
    <t>Yes – if there is an excess balance on worksheet C-Other Income &amp; Excess Balance</t>
  </si>
  <si>
    <t>D – Administrative Labor</t>
  </si>
  <si>
    <t>Yes – required even if CACFP Funds are not used</t>
  </si>
  <si>
    <r>
      <t>Include all CACFP employees</t>
    </r>
    <r>
      <rPr>
        <sz val="11"/>
        <color theme="4"/>
        <rFont val="Calibri"/>
        <family val="2"/>
        <scheme val="minor"/>
      </rPr>
      <t xml:space="preserve"> job descriptions</t>
    </r>
    <r>
      <rPr>
        <sz val="11"/>
        <color theme="1"/>
        <rFont val="Calibri"/>
        <family val="2"/>
        <scheme val="minor"/>
      </rPr>
      <t xml:space="preserve"> performing CACFP administrative duties (filing claims, classifying IEAs, verifying enrollment, recordkeeping, conducting meal count by name).</t>
    </r>
  </si>
  <si>
    <t>E – Food and Food Service Management Companies (FSMC)</t>
  </si>
  <si>
    <t>Worksheet E is required.  It includes the cost of food for participants’ meals.</t>
  </si>
  <si>
    <r>
      <t>Section 2</t>
    </r>
    <r>
      <rPr>
        <sz val="11"/>
        <color theme="1"/>
        <rFont val="Calibri"/>
        <family val="2"/>
        <scheme val="minor"/>
      </rPr>
      <t>: List Food Service Management Company(ies) contracted amount for food service (if applicable).</t>
    </r>
  </si>
  <si>
    <t xml:space="preserve">Food Service Management contracts include those from private vendors or School Food Authorities.   </t>
  </si>
  <si>
    <t xml:space="preserve">Contracts with private companies require three quotes or bids, depending on total contract cost. Quotes are not required if contract is with School Food Authority. </t>
  </si>
  <si>
    <t xml:space="preserve">Contracts with a value of more than $250,000 across CN programs must use the Competitive Procurement process per federal procurement regulations. </t>
  </si>
  <si>
    <t>F - Non-Food Supplies</t>
  </si>
  <si>
    <t xml:space="preserve">Yes </t>
  </si>
  <si>
    <t>Includes items not considered food or equipment.</t>
  </si>
  <si>
    <t>(unless all paper supplies are provided with catered meal service)</t>
  </si>
  <si>
    <r>
      <t>•</t>
    </r>
    <r>
      <rPr>
        <sz val="11"/>
        <color theme="1"/>
        <rFont val="Times New Roman"/>
        <family val="1"/>
      </rPr>
      <t xml:space="preserve">      </t>
    </r>
    <r>
      <rPr>
        <sz val="11"/>
        <color theme="1"/>
        <rFont val="Calibri"/>
        <family val="2"/>
        <scheme val="minor"/>
      </rPr>
      <t>Examples: paper plates, bowls, plastic utensils, napkins, kitchen trash bags, kitchen paper towels, 
         dishwasher detergent</t>
    </r>
  </si>
  <si>
    <r>
      <t>•</t>
    </r>
    <r>
      <rPr>
        <sz val="11"/>
        <color theme="1"/>
        <rFont val="Times New Roman"/>
        <family val="1"/>
      </rPr>
      <t xml:space="preserve">      </t>
    </r>
    <r>
      <rPr>
        <b/>
        <sz val="11"/>
        <color theme="1"/>
        <rFont val="Calibri"/>
        <family val="2"/>
        <scheme val="minor"/>
      </rPr>
      <t>Can be listed as one line item (example: “food service supplies”)</t>
    </r>
  </si>
  <si>
    <t>G - Operating Labor</t>
  </si>
  <si>
    <t>Yes (See Notes)</t>
  </si>
  <si>
    <t>Notes:</t>
  </si>
  <si>
    <r>
      <t>•</t>
    </r>
    <r>
      <rPr>
        <sz val="11"/>
        <color theme="1"/>
        <rFont val="Times New Roman"/>
        <family val="1"/>
      </rPr>
      <t xml:space="preserve">      </t>
    </r>
    <r>
      <rPr>
        <b/>
        <sz val="11"/>
        <color theme="1"/>
        <rFont val="Calibri"/>
        <family val="2"/>
        <scheme val="minor"/>
      </rPr>
      <t xml:space="preserve">Worksheet G is a required worksheet, unless the Institution receives catered meals </t>
    </r>
  </si>
  <si>
    <r>
      <t>•</t>
    </r>
    <r>
      <rPr>
        <sz val="11"/>
        <color theme="1"/>
        <rFont val="Times New Roman"/>
        <family val="1"/>
      </rPr>
      <t xml:space="preserve">      </t>
    </r>
    <r>
      <rPr>
        <sz val="11"/>
        <color theme="1"/>
        <rFont val="Calibri"/>
        <family val="2"/>
        <scheme val="minor"/>
      </rPr>
      <t>Specific Prior Written Approval is required for:</t>
    </r>
  </si>
  <si>
    <r>
      <t>•</t>
    </r>
    <r>
      <rPr>
        <sz val="11"/>
        <color theme="1"/>
        <rFont val="Times New Roman"/>
        <family val="1"/>
      </rPr>
      <t xml:space="preserve">      </t>
    </r>
    <r>
      <rPr>
        <sz val="11"/>
        <color theme="1"/>
        <rFont val="Calibri"/>
        <family val="2"/>
        <scheme val="minor"/>
      </rPr>
      <t xml:space="preserve">compensation to members of nonprofit institutions, trustees, directors, associates, 
         officers or the immediate families thereof.  </t>
    </r>
  </si>
  <si>
    <r>
      <t>•</t>
    </r>
    <r>
      <rPr>
        <sz val="11"/>
        <color theme="1"/>
        <rFont val="Times New Roman"/>
        <family val="1"/>
      </rPr>
      <t xml:space="preserve">      </t>
    </r>
    <r>
      <rPr>
        <sz val="11"/>
        <color theme="1"/>
        <rFont val="Calibri"/>
        <family val="2"/>
        <scheme val="minor"/>
      </rPr>
      <t>payment of overtime, holiday pay for work performed on a non-work holiday and 
         compensatory leave</t>
    </r>
  </si>
  <si>
    <t xml:space="preserve">This worksheet is required if institution is planning to use CACFP funds towards rent or utility costs. </t>
  </si>
  <si>
    <t>If claiming rent, must provide information on the landlord, the lease/rental contract, and a lease cost allocation plan.</t>
  </si>
  <si>
    <t>Must include a cost allocation plan if space and time is not used 100% for CACFP.</t>
  </si>
  <si>
    <t xml:space="preserve">I – Operating Fringe Benefits </t>
  </si>
  <si>
    <t>(unless CACFP funds are used</t>
  </si>
  <si>
    <r>
      <t>•</t>
    </r>
    <r>
      <rPr>
        <sz val="11"/>
        <color theme="1"/>
        <rFont val="Calibri"/>
        <family val="2"/>
        <scheme val="minor"/>
      </rPr>
      <t>      Health insurance</t>
    </r>
  </si>
  <si>
    <t xml:space="preserve"> for this item)</t>
  </si>
  <si>
    <r>
      <t>•</t>
    </r>
    <r>
      <rPr>
        <sz val="11"/>
        <color theme="1"/>
        <rFont val="Calibri"/>
        <family val="2"/>
        <scheme val="minor"/>
      </rPr>
      <t>      Dental insurance</t>
    </r>
  </si>
  <si>
    <r>
      <t>•</t>
    </r>
    <r>
      <rPr>
        <sz val="11"/>
        <color theme="1"/>
        <rFont val="Calibri"/>
        <family val="2"/>
        <scheme val="minor"/>
      </rPr>
      <t>      Life insurance</t>
    </r>
  </si>
  <si>
    <r>
      <t>•</t>
    </r>
    <r>
      <rPr>
        <sz val="11"/>
        <color theme="1"/>
        <rFont val="Calibri"/>
        <family val="2"/>
        <scheme val="minor"/>
      </rPr>
      <t>      Retirement</t>
    </r>
  </si>
  <si>
    <r>
      <t>The Institution should provide documentation of their benefits package (compensation plan) if benefits are offered to employees and CACFP funds are being used for benefits.</t>
    </r>
    <r>
      <rPr>
        <b/>
        <i/>
        <sz val="11"/>
        <color rgb="FFFF0000"/>
        <rFont val="Calibri"/>
        <family val="2"/>
        <scheme val="minor"/>
      </rPr>
      <t xml:space="preserve"> If an employee has prorated labor costs, the benefit must be prorated using the same method.</t>
    </r>
  </si>
  <si>
    <t>J – Operating Contracted Expenses</t>
  </si>
  <si>
    <t xml:space="preserve"> (unless CACFP funds are used for this item)</t>
  </si>
  <si>
    <t>Includes contracted services for the food service operation.  Examples: maintenance and service repair for food service equipment such as dishwashers or coolers.</t>
  </si>
  <si>
    <t>Requires cost allocation plan if all of the costs are not CACFP-related.</t>
  </si>
  <si>
    <t>K - Operating Travel</t>
  </si>
  <si>
    <t xml:space="preserve">No  </t>
  </si>
  <si>
    <t>If CACFP funds will be used for rental car, the Institution must include a copy of contract.</t>
  </si>
  <si>
    <t xml:space="preserve">The Institution must include cost allocation plan if less than 100% of travel costs are allocated to CACFP.  </t>
  </si>
  <si>
    <t>L – Operating Equipment</t>
  </si>
  <si>
    <t>M – Operating Equipment (Depreciation)</t>
  </si>
  <si>
    <t>May require Specific Prior Written Approval (SPWA)</t>
  </si>
  <si>
    <t xml:space="preserve">If you have other operating expenses that do not appropriately fit on other sheets, </t>
  </si>
  <si>
    <t>please contact the State agency for authorization to use this sheet.</t>
  </si>
  <si>
    <t>O – Administrative Fringe Benefits</t>
  </si>
  <si>
    <t>No
(unless CACFP funds are used for this item)</t>
  </si>
  <si>
    <t xml:space="preserve">P – Administrative Equipment (Direct Expense) </t>
  </si>
  <si>
    <t>Requires three quotes.</t>
  </si>
  <si>
    <t>Examples: leased or rented equipment over $5000 per 2 CFR 200.465</t>
  </si>
  <si>
    <t>Q – Administrative Equipment Depreciation</t>
  </si>
  <si>
    <t>If equipment was purchased in the past, the Institution must submit a depreciation schedule</t>
  </si>
  <si>
    <t xml:space="preserve">If the Institution is planning to make purchase in this year using CACFP funds, it must submit three quotes, a cost allocation plan, and a request for SPWA. </t>
  </si>
  <si>
    <t>R – General Office Supplies</t>
  </si>
  <si>
    <t>A cost allocation plan is required if the items are not used 100% by CACFP.</t>
  </si>
  <si>
    <t>S – Administrative Travel</t>
  </si>
  <si>
    <r>
      <t xml:space="preserve">Examples: travel for training or CACFP training or conferences. </t>
    </r>
    <r>
      <rPr>
        <sz val="11"/>
        <color theme="4"/>
        <rFont val="Calibri"/>
        <family val="2"/>
        <scheme val="minor"/>
      </rPr>
      <t>Subject to prior approval</t>
    </r>
  </si>
  <si>
    <t xml:space="preserve">T – Administrative Training </t>
  </si>
  <si>
    <t>Includes expenses associated with conducting CACFP training. Subject to prior approval</t>
  </si>
  <si>
    <t xml:space="preserve">Example: room rental for training, equipment rental for training </t>
  </si>
  <si>
    <t>U – Administrative Contracted Services</t>
  </si>
  <si>
    <t>Includes contracted services such as bookkeeping, auditing, legal services.Subject to prior approval</t>
  </si>
  <si>
    <r>
      <t>•</t>
    </r>
    <r>
      <rPr>
        <sz val="11"/>
        <color theme="1"/>
        <rFont val="Times New Roman"/>
        <family val="1"/>
      </rPr>
      <t xml:space="preserve">      </t>
    </r>
    <r>
      <rPr>
        <sz val="11"/>
        <color theme="1"/>
        <rFont val="Calibri"/>
        <family val="2"/>
        <scheme val="minor"/>
      </rPr>
      <t>Services performed by individuals who are not officers, employees, or members of the 
         Institution</t>
    </r>
  </si>
  <si>
    <t xml:space="preserve">V – Communications </t>
  </si>
  <si>
    <r>
      <rPr>
        <b/>
        <sz val="11"/>
        <color theme="1"/>
        <rFont val="Calibri"/>
        <family val="2"/>
        <scheme val="minor"/>
      </rPr>
      <t>Requires</t>
    </r>
    <r>
      <rPr>
        <sz val="11"/>
        <color theme="1"/>
        <rFont val="Calibri"/>
        <family val="2"/>
        <scheme val="minor"/>
      </rPr>
      <t xml:space="preserve"> </t>
    </r>
    <r>
      <rPr>
        <b/>
        <sz val="11"/>
        <color theme="1"/>
        <rFont val="Calibri"/>
        <family val="2"/>
        <scheme val="minor"/>
      </rPr>
      <t>Specific Prior Written Approval</t>
    </r>
    <r>
      <rPr>
        <sz val="11"/>
        <color theme="1"/>
        <rFont val="Calibri"/>
        <family val="2"/>
        <scheme val="minor"/>
      </rPr>
      <t xml:space="preserve"> </t>
    </r>
  </si>
  <si>
    <t>Includes the costs for communications services purchased or leased (phones, cell phones) – must be in Institution’s business name.</t>
  </si>
  <si>
    <t>Requires cost allocation plan if not used 100% by CACFP.</t>
  </si>
  <si>
    <t>Must follow federal procurement regulations.</t>
  </si>
  <si>
    <t>W – Other Administrative Expenses</t>
  </si>
  <si>
    <t>If you have other administrative expenses that do not appropriately fit on other sheets, please contact the State agency for authorization to use this sheet.</t>
  </si>
  <si>
    <t>Supporting Documentation Requirements for this worksheet:</t>
  </si>
  <si>
    <t>Documentation to keep on file</t>
  </si>
  <si>
    <t>Documentation tokeep on file</t>
  </si>
  <si>
    <t>Documentation to have on file</t>
  </si>
  <si>
    <t xml:space="preserve">   Documentation to have on file</t>
  </si>
  <si>
    <t>BUDGET APPROVAL PAGE</t>
  </si>
  <si>
    <t>Please sign this approval page before submitting the budget to the State Agency</t>
  </si>
  <si>
    <t>Specific Prior Written Approval items are those that are not customarily incurred in the routine operation of the CACFP.  The organization must complete and submit the Specific Prior Written Approval Request Form for cost items requiring such approval per the Financial Management Guide that are not identified in FNS Instruction 796-2 Rev. 4.  Attach additional sheets or supporting documentation such as contracts as applicable.  Ensure proper procurement procedures are followed.</t>
  </si>
  <si>
    <t>*See Exhibit I from FNS 796-2 Rev. 4 for List of Costs Requiring Additional Approvals (Tab "Costs Requiring Add'l Approval" of this workbook)</t>
  </si>
  <si>
    <t xml:space="preserve">Institution Name:  </t>
  </si>
  <si>
    <t>1) Explain why this cost is necessary and why the organization would not be able to operate the CACFP without incurring this cost:</t>
  </si>
  <si>
    <t xml:space="preserve">2) Describe how the type and amount of the cost is reasonable and does not exceed what a prudent person (or a sponsored facility) would incur under the same circumstances by answering the following: </t>
  </si>
  <si>
    <t>a) How does the cost represent a generally accepted sound business practice and provide specific examples of such:</t>
  </si>
  <si>
    <t>b) Indicate how the organization is exercising good judgment by incurring this cost, considering their responsibilities to the organization, its members, employees, clients, the public at large, the Federal government and CACFP (Administrative Sponsors must specifically indicate how the item will benefit sponsored facilities and its impact on the facility):</t>
  </si>
  <si>
    <t>c) Identify the established practices of the organization for which this cost would represent an ordinary expense (You may be required to submit personnel policies of other documentation of this cost):</t>
  </si>
  <si>
    <t>CACFP Official Use Only Below:</t>
  </si>
  <si>
    <t>Approval/Denial Status</t>
  </si>
  <si>
    <t>Amount approved:</t>
  </si>
  <si>
    <t>Special considerations or reason for denial is listed below:</t>
  </si>
  <si>
    <t>Signature of State Agency Staff:</t>
  </si>
  <si>
    <t>To make copies of this form, hold  the "Ctrl" button down while clicking and dragging this worksheet to a new worksheet.  
You will be able to create as many forms as you need.</t>
  </si>
  <si>
    <t>Exhibit I - FNS Instruction 796-2 Rev 4</t>
  </si>
  <si>
    <t>FNS Instruction 796-2 Rev. 4</t>
  </si>
  <si>
    <t>Topic or Cost</t>
  </si>
  <si>
    <t>Description</t>
  </si>
  <si>
    <t>Specific Prior Written State Agency Approval</t>
  </si>
  <si>
    <t>Specifc Prior Written FNSRO Approval</t>
  </si>
  <si>
    <t>CACFP Sponsored Center Income Check</t>
  </si>
  <si>
    <t>Sponsored Center Total Income Check</t>
  </si>
  <si>
    <t xml:space="preserve">Division of Child and Family Well-Being </t>
  </si>
  <si>
    <t>Community Nutrition Services Section</t>
  </si>
  <si>
    <t>Program Year:  October 1, 2022 - September 30, 2023</t>
  </si>
  <si>
    <t>(6/22)</t>
  </si>
  <si>
    <t>Division of Child and Family Well-Being</t>
  </si>
  <si>
    <r>
      <t>This worksheet must be completed if an institution reports Excess balance on Worksheet C - Other Income &amp; Excess Balance.
The term excess balance is synonymous with unexpended reimbursement: the difference between the amount received in reimbursement and</t>
    </r>
    <r>
      <rPr>
        <sz val="11"/>
        <color theme="4"/>
        <rFont val="Calibri"/>
        <family val="2"/>
        <scheme val="minor"/>
      </rPr>
      <t xml:space="preserve"> actual expenditures</t>
    </r>
    <r>
      <rPr>
        <sz val="11"/>
        <color theme="1"/>
        <rFont val="Calibri"/>
        <family val="2"/>
        <scheme val="minor"/>
      </rPr>
      <t xml:space="preserve">, when the reimbursement is greater than actual expenditures.  If there is an continous excess balance, it is an indication that the the institution does not have valid expenditures. A nonprofit service balance is considered “excessive” when more than three (3) months average expenses are retained. Instiution must provide a plan to spend the excess balance, since it will not be part of this year's budget. If the excess balance is more than the 3 months average expenses, the Institution is not in a nonprofit status and </t>
    </r>
    <r>
      <rPr>
        <sz val="11"/>
        <color theme="4"/>
        <rFont val="Calibri"/>
        <family val="2"/>
        <scheme val="minor"/>
      </rPr>
      <t xml:space="preserve">must regain the non-profit status immediately. </t>
    </r>
  </si>
  <si>
    <t>Standard Mileage Rate for 2022 per the Internal Revenue Service</t>
  </si>
  <si>
    <t>2022-2023</t>
  </si>
  <si>
    <t>(7/22)</t>
  </si>
  <si>
    <t>12. Worksheet S:   Administrative Supplies</t>
  </si>
  <si>
    <t>General Note</t>
  </si>
  <si>
    <t>Budget Instructions</t>
  </si>
  <si>
    <t>How the Sponsoring Organization Submits the Budget</t>
  </si>
  <si>
    <t xml:space="preserve">1. Print out the Budget Summary page. </t>
  </si>
  <si>
    <t>2. Use the information on the Budget Summary page to enter budget figures electronically in the budget section in NC CACFP CONNECTS.</t>
  </si>
  <si>
    <t>3. Upload the entire completed budget workbook (in its original Excel format) in the NC CACFP CONNECTS budget section attachments.  Also attach in this section any necessary supporting documentation for each worksheet.</t>
  </si>
  <si>
    <t>1. Save this budget workbook to your computer before completing the budget.</t>
  </si>
  <si>
    <t xml:space="preserve">2. Enter information into boxes highlighted in yellow. Budget Summary totals will be populated as additional worksheets are completed. </t>
  </si>
  <si>
    <t>3. Read instructions listed at the bottom and top of each worksheet.</t>
  </si>
  <si>
    <t>4. Worksheets A, C, D, are required in order to show that the institution is financially viable and administratively capable. All other worksheets that document how the sponsored center will apply its CACFP reimbursement are required.</t>
  </si>
  <si>
    <t xml:space="preserve">5. The CACFP must be operated as a non-profit program. You must spend all of your reimbursement funds on allowable, necessary, and reasonable expenses. Any excess balance (over three months' operating costs) must be expended.  </t>
  </si>
  <si>
    <t>6. "Other Funding" is the difference between "Total Annual Food Service Expense" and "Annual Applied CACFP Funds" (A - B = C).</t>
  </si>
  <si>
    <t xml:space="preserve">7. Message boxes (“smiley faces” and “frowny faces”) on the Budget Summary page indicate whether there is sufficient income to cover food service expenses.  •The first smiley face appears when CACFP income equals CACFP funded expenditures.  If CACFP funded expenses are less than program income, the center must identify additional allowable and valid expenses.  If the center is unable to identify valid and allowable expense, please contact the Sponsor for guidance. •The second smiley face appears when Total Projected Annual Income is equal to or greater than Total Administrative and Operating Expenditures (in Total Annual Food Service Expense column). </t>
  </si>
  <si>
    <t>8. According to each worksheet’s instructions, gather supporting documents if CACFP funds will be used for these expenses.  </t>
  </si>
  <si>
    <t xml:space="preserve">9. Ensure the Institution's Procurement Policy is followed for all purchases using CACFP funding.             </t>
  </si>
  <si>
    <t>10. Include a Specific Prior Written Approval (SPWA) Form for each item requiring such approval (if applicable, Worksheets G, H, J, K, O, P, Q, S, U, V and/or W).  The SPWA form is one of the gray tabs to the far right at the bottom of the Excel document.</t>
  </si>
  <si>
    <t xml:space="preserve">11. Have a second party review your work before submitting the budget. </t>
  </si>
  <si>
    <t>12. On the Approval tab (to the left of this Budget Instructions tab), have both the budget preparer and the budget reviewer sign under the Institution Approval section. This can be an electronic signature.</t>
  </si>
  <si>
    <t>Budget Summary Page</t>
  </si>
  <si>
    <t xml:space="preserve">Total CACFP Income (line 4a - 4b) must be equal to or greater than Total CACFP Administrative and Operating Expenses (line 13, Middle Column) </t>
  </si>
  <si>
    <r>
      <t>·</t>
    </r>
    <r>
      <rPr>
        <sz val="11"/>
        <color theme="1"/>
        <rFont val="Times New Roman"/>
        <family val="1"/>
      </rPr>
      <t xml:space="preserve">         </t>
    </r>
    <r>
      <rPr>
        <sz val="11"/>
        <color theme="1"/>
        <rFont val="Calibri"/>
        <family val="2"/>
        <scheme val="minor"/>
      </rPr>
      <t>Certification and Signature – must be signed by Owner or Board Chairman</t>
    </r>
    <r>
      <rPr>
        <sz val="11"/>
        <color theme="1"/>
        <rFont val="Symbol"/>
        <family val="1"/>
        <charset val="2"/>
      </rPr>
      <t xml:space="preserve"> </t>
    </r>
    <r>
      <rPr>
        <sz val="11"/>
        <color theme="1"/>
        <rFont val="Calibri"/>
        <family val="2"/>
      </rPr>
      <t>(</t>
    </r>
    <r>
      <rPr>
        <sz val="11"/>
        <rFont val="Calibri"/>
        <family val="2"/>
      </rPr>
      <t>paper copies 
              only)</t>
    </r>
  </si>
  <si>
    <r>
      <t>·</t>
    </r>
    <r>
      <rPr>
        <sz val="11"/>
        <color theme="1"/>
        <rFont val="Times New Roman"/>
        <family val="1"/>
      </rPr>
      <t>        </t>
    </r>
    <r>
      <rPr>
        <sz val="11"/>
        <color theme="1"/>
        <rFont val="Calibri"/>
        <family val="2"/>
        <scheme val="minor"/>
      </rPr>
      <t xml:space="preserve"> Income</t>
    </r>
  </si>
  <si>
    <t>Institutions must use worksheet A to calculated projected reimbursement based on actual claim data (IEAs and Meals) from the previously claimed month.</t>
  </si>
  <si>
    <r>
      <t>·</t>
    </r>
    <r>
      <rPr>
        <sz val="11"/>
        <color theme="1"/>
        <rFont val="Times New Roman"/>
        <family val="1"/>
      </rPr>
      <t xml:space="preserve">         </t>
    </r>
    <r>
      <rPr>
        <sz val="11"/>
        <rFont val="Calibri"/>
        <family val="2"/>
        <scheme val="minor"/>
      </rPr>
      <t xml:space="preserve">Assisted Listing Number previously known as </t>
    </r>
    <r>
      <rPr>
        <sz val="11"/>
        <color theme="1"/>
        <rFont val="Calibri"/>
        <family val="2"/>
        <scheme val="minor"/>
      </rPr>
      <t>CFDA No. (Catalog of Federal Domestic      Assistance Number -a five-digit number assigned in the awarding document to most grants and cooperative agreements funded by the Federal government)</t>
    </r>
  </si>
  <si>
    <r>
      <t>·</t>
    </r>
    <r>
      <rPr>
        <sz val="11"/>
        <color theme="1"/>
        <rFont val="Times New Roman"/>
        <family val="1"/>
      </rPr>
      <t xml:space="preserve">         </t>
    </r>
    <r>
      <rPr>
        <sz val="11"/>
        <color theme="1"/>
        <rFont val="Calibri"/>
        <family val="2"/>
        <scheme val="minor"/>
      </rPr>
      <t>Total income available for use in CACFP (</t>
    </r>
    <r>
      <rPr>
        <sz val="11"/>
        <rFont val="Calibri"/>
        <family val="2"/>
        <scheme val="minor"/>
      </rPr>
      <t>cannot be funds that are already obligated)</t>
    </r>
  </si>
  <si>
    <r>
      <t>·</t>
    </r>
    <r>
      <rPr>
        <sz val="11"/>
        <rFont val="Times New Roman"/>
        <family val="1"/>
      </rPr>
      <t xml:space="preserve">         </t>
    </r>
    <r>
      <rPr>
        <sz val="11"/>
        <rFont val="Calibri"/>
        <family val="2"/>
        <scheme val="minor"/>
      </rPr>
      <t>Example: Summer Food Service Program</t>
    </r>
  </si>
  <si>
    <r>
      <t>·</t>
    </r>
    <r>
      <rPr>
        <sz val="11"/>
        <rFont val="Times New Roman"/>
        <family val="1"/>
      </rPr>
      <t xml:space="preserve">         </t>
    </r>
    <r>
      <rPr>
        <sz val="11"/>
        <rFont val="Calibri"/>
        <family val="2"/>
        <scheme val="minor"/>
      </rPr>
      <t>Total amount of CACFP reimbursement received in the Prior Fiscal Year that was not spent by the end of the Prior Fiscal Year</t>
    </r>
  </si>
  <si>
    <r>
      <t>•</t>
    </r>
    <r>
      <rPr>
        <sz val="11"/>
        <rFont val="Times New Roman"/>
        <family val="1"/>
      </rPr>
      <t xml:space="preserve">      </t>
    </r>
    <r>
      <rPr>
        <sz val="11"/>
        <rFont val="Calibri"/>
        <family val="2"/>
        <scheme val="minor"/>
      </rPr>
      <t>Total hours for food service cannot exceed 173.33 hours per month per employee</t>
    </r>
  </si>
  <si>
    <r>
      <t>Includes expenses incurred for travel related to food service operations (Example: grocery shopping to purchase food for the child care center). A</t>
    </r>
    <r>
      <rPr>
        <sz val="11"/>
        <rFont val="Calibri"/>
        <family val="2"/>
        <scheme val="minor"/>
      </rPr>
      <t>n operational cost for travel would include expenses for cooks to attend food service training.
Documentation must be maintained in order to charge travel costs to CACFP [FNS Instruction
796-2, Rev. 4 (Section VIII I 30 a 2)]. Travel records include time logs, mileage logs, date,
purpose of travel, destination, and name of individual traveling.</t>
    </r>
  </si>
  <si>
    <r>
      <t>Worksheet O does not have to be submitted if the Institution does not provide fringe benefits to employees performing CACFP duties.</t>
    </r>
    <r>
      <rPr>
        <sz val="11"/>
        <rFont val="Calibri"/>
        <family val="2"/>
        <scheme val="minor"/>
      </rPr>
      <t xml:space="preserve"> If an employee has prorated labor costs, the benefit must be prorated using the same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</si>
</sst>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 @"/>
    <numFmt numFmtId="167" formatCode="&quot;$&quot;#,##0.0000_);\(&quot;$&quot;#,##0.0000\)"/>
    <numFmt numFmtId="168" formatCode="m/yy"/>
    <numFmt numFmtId="169" formatCode="_(* #,##0_);_(* \(#,##0\);_(* &quot;-&quot;??_);_(@_)"/>
    <numFmt numFmtId="170" formatCode="_([$$-409]* #,##0.00_);_([$$-409]* \(#,##0.00\);_([$$-409]* &quot;-&quot;??_);_(@_)"/>
    <numFmt numFmtId="171" formatCode="0.000"/>
    <numFmt numFmtId="172" formatCode="0.0000"/>
    <numFmt numFmtId="173" formatCode="_([$$-409]* #,##0.000_);_([$$-409]* \(#,##0.000\);_([$$-409]* &quot;-&quot;??_);_(@_)"/>
    <numFmt numFmtId="174" formatCode="0.0%"/>
    <numFmt numFmtId="175" formatCode="0.0"/>
    <numFmt numFmtId="176" formatCode="_(&quot;$&quot;* #,##0.000_);_(&quot;$&quot;* \(#,##0.000\);_(&quot;$&quot;* &quot;-&quot;??_);_(@_)"/>
    <numFmt numFmtId="177" formatCode="#,##0.0_);\(#,##0.0\)"/>
    <numFmt numFmtId="178" formatCode="mmmm\ yyyy"/>
    <numFmt numFmtId="179" formatCode="[$-409]mmmm\ d\,\ yyyy;@"/>
    <numFmt numFmtId="180" formatCode="m/d/yyyy;@"/>
  </numFmts>
  <fonts count="96"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b/>
      <sz val="12"/>
      <name val="Arial"/>
      <family val="2"/>
    </font>
    <font>
      <b/>
      <sz val="8"/>
      <name val="Arial"/>
      <family val="2"/>
    </font>
    <font>
      <b/>
      <sz val="10"/>
      <name val="Arial"/>
      <family val="2"/>
    </font>
    <font>
      <b/>
      <sz val="14"/>
      <name val="Arial"/>
      <family val="2"/>
    </font>
    <font>
      <sz val="12"/>
      <name val="Times New Roman"/>
      <family val="1"/>
    </font>
    <font>
      <b/>
      <sz val="16"/>
      <name val="Arial"/>
      <family val="2"/>
    </font>
    <font>
      <b/>
      <sz val="10"/>
      <color indexed="10"/>
      <name val="Arial"/>
      <family val="2"/>
    </font>
    <font>
      <sz val="10"/>
      <color indexed="8"/>
      <name val="Times New Roman"/>
      <family val="1"/>
    </font>
    <font>
      <sz val="10"/>
      <color indexed="9"/>
      <name val="Arial"/>
      <family val="2"/>
    </font>
    <font>
      <b/>
      <u/>
      <sz val="20"/>
      <name val="Times New Roman"/>
      <family val="1"/>
    </font>
    <font>
      <b/>
      <sz val="10"/>
      <color indexed="12"/>
      <name val="Arial"/>
      <family val="2"/>
    </font>
    <font>
      <b/>
      <sz val="10"/>
      <color indexed="53"/>
      <name val="Arial"/>
      <family val="2"/>
    </font>
    <font>
      <b/>
      <sz val="12"/>
      <color indexed="53"/>
      <name val="Courier"/>
      <family val="3"/>
    </font>
    <font>
      <sz val="12"/>
      <color theme="1"/>
      <name val="Calibri"/>
      <family val="2"/>
      <scheme val="minor"/>
    </font>
    <font>
      <b/>
      <sz val="11"/>
      <color theme="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i/>
      <sz val="11"/>
      <name val="Calibri"/>
      <family val="2"/>
      <scheme val="minor"/>
    </font>
    <font>
      <sz val="11"/>
      <color indexed="10"/>
      <name val="Calibri"/>
      <family val="2"/>
      <scheme val="minor"/>
    </font>
    <font>
      <b/>
      <i/>
      <sz val="11"/>
      <color indexed="10"/>
      <name val="Calibri"/>
      <family val="2"/>
      <scheme val="minor"/>
    </font>
    <font>
      <i/>
      <sz val="11"/>
      <color indexed="10"/>
      <name val="Calibri"/>
      <family val="2"/>
      <scheme val="minor"/>
    </font>
    <font>
      <b/>
      <i/>
      <sz val="11"/>
      <color rgb="FFFF0000"/>
      <name val="Calibri"/>
      <family val="2"/>
      <scheme val="minor"/>
    </font>
    <font>
      <b/>
      <sz val="9"/>
      <name val="Calibri"/>
      <family val="2"/>
      <scheme val="minor"/>
    </font>
    <font>
      <sz val="8"/>
      <color rgb="FF000000"/>
      <name val="Segoe UI"/>
      <family val="2"/>
    </font>
    <font>
      <b/>
      <sz val="11"/>
      <color indexed="10"/>
      <name val="Calibri"/>
      <family val="2"/>
      <scheme val="minor"/>
    </font>
    <font>
      <sz val="32"/>
      <color indexed="10"/>
      <name val="Wingdings"/>
      <charset val="2"/>
    </font>
    <font>
      <b/>
      <i/>
      <sz val="11"/>
      <name val="Calibri"/>
      <family val="2"/>
      <scheme val="minor"/>
    </font>
    <font>
      <b/>
      <sz val="11"/>
      <color rgb="FFFF0000"/>
      <name val="Calibri"/>
      <family val="2"/>
      <scheme val="minor"/>
    </font>
    <font>
      <sz val="11"/>
      <color indexed="12"/>
      <name val="Calibri"/>
      <family val="2"/>
      <scheme val="minor"/>
    </font>
    <font>
      <sz val="11"/>
      <color theme="0"/>
      <name val="Calibri"/>
      <family val="2"/>
      <scheme val="minor"/>
    </font>
    <font>
      <b/>
      <sz val="14"/>
      <name val="Calibri"/>
      <family val="2"/>
      <scheme val="minor"/>
    </font>
    <font>
      <sz val="9"/>
      <name val="Calibri"/>
      <family val="2"/>
      <scheme val="minor"/>
    </font>
    <font>
      <i/>
      <sz val="11"/>
      <color indexed="8"/>
      <name val="Calibri"/>
      <family val="2"/>
      <scheme val="minor"/>
    </font>
    <font>
      <sz val="11"/>
      <color indexed="9"/>
      <name val="Calibri"/>
      <family val="2"/>
      <scheme val="minor"/>
    </font>
    <font>
      <sz val="9"/>
      <color theme="1"/>
      <name val="Calibri"/>
      <family val="2"/>
      <scheme val="minor"/>
    </font>
    <font>
      <b/>
      <sz val="10"/>
      <name val="Calibri"/>
      <family val="2"/>
      <scheme val="minor"/>
    </font>
    <font>
      <b/>
      <sz val="10"/>
      <color theme="0"/>
      <name val="Calibri"/>
      <family val="2"/>
      <scheme val="minor"/>
    </font>
    <font>
      <sz val="10"/>
      <name val="Calibri"/>
      <family val="2"/>
      <scheme val="minor"/>
    </font>
    <font>
      <b/>
      <sz val="10"/>
      <color rgb="FF0000FF"/>
      <name val="Calibri"/>
      <family val="2"/>
      <scheme val="minor"/>
    </font>
    <font>
      <b/>
      <sz val="14"/>
      <color indexed="8"/>
      <name val="Calibri"/>
      <family val="2"/>
      <scheme val="minor"/>
    </font>
    <font>
      <sz val="12"/>
      <name val="Wingdings"/>
      <charset val="2"/>
    </font>
    <font>
      <sz val="11"/>
      <color theme="1"/>
      <name val="Wingdings"/>
      <charset val="2"/>
    </font>
    <font>
      <sz val="22"/>
      <color indexed="10"/>
      <name val="Wingdings"/>
      <charset val="2"/>
    </font>
    <font>
      <sz val="32"/>
      <color theme="0"/>
      <name val="Wingdings"/>
      <charset val="2"/>
    </font>
    <font>
      <b/>
      <sz val="14"/>
      <color theme="0"/>
      <name val="Arial"/>
      <family val="2"/>
    </font>
    <font>
      <b/>
      <sz val="12"/>
      <color theme="0"/>
      <name val="Calibri"/>
      <family val="2"/>
      <scheme val="minor"/>
    </font>
    <font>
      <i/>
      <sz val="11"/>
      <color rgb="FFC00000"/>
      <name val="Calibri"/>
      <family val="2"/>
      <scheme val="minor"/>
    </font>
    <font>
      <b/>
      <sz val="11"/>
      <color rgb="FFC00000"/>
      <name val="Calibri"/>
      <family val="2"/>
      <scheme val="minor"/>
    </font>
    <font>
      <b/>
      <i/>
      <sz val="11"/>
      <color rgb="FFC00000"/>
      <name val="Calibri"/>
      <family val="2"/>
      <scheme val="minor"/>
    </font>
    <font>
      <sz val="36"/>
      <color theme="0"/>
      <name val="Wingdings"/>
      <charset val="2"/>
    </font>
    <font>
      <b/>
      <sz val="11"/>
      <color theme="8" tint="-0.249977111117893"/>
      <name val="Calibri"/>
      <family val="2"/>
      <scheme val="minor"/>
    </font>
    <font>
      <i/>
      <sz val="11"/>
      <color rgb="FFFF0000"/>
      <name val="Calibri"/>
      <family val="2"/>
      <scheme val="minor"/>
    </font>
    <font>
      <i/>
      <sz val="11"/>
      <color theme="1"/>
      <name val="Calibri"/>
      <family val="2"/>
      <scheme val="minor"/>
    </font>
    <font>
      <b/>
      <sz val="11"/>
      <color theme="9"/>
      <name val="Calibri"/>
      <family val="2"/>
      <scheme val="minor"/>
    </font>
    <font>
      <sz val="11"/>
      <color theme="1"/>
      <name val="Symbol"/>
      <family val="1"/>
      <charset val="2"/>
    </font>
    <font>
      <sz val="11"/>
      <color theme="1"/>
      <name val="Times New Roman"/>
      <family val="1"/>
    </font>
    <font>
      <sz val="11"/>
      <color theme="1"/>
      <name val="Arial"/>
      <family val="2"/>
    </font>
    <font>
      <b/>
      <i/>
      <sz val="11"/>
      <color theme="1"/>
      <name val="Calibri"/>
      <family val="2"/>
      <scheme val="minor"/>
    </font>
    <font>
      <b/>
      <sz val="11"/>
      <color rgb="FFFFFFFF"/>
      <name val="Calibri"/>
      <family val="2"/>
      <scheme val="minor"/>
    </font>
    <font>
      <b/>
      <u/>
      <sz val="11"/>
      <name val="Calibri"/>
      <family val="2"/>
      <scheme val="minor"/>
    </font>
    <font>
      <b/>
      <sz val="9"/>
      <color theme="1"/>
      <name val="Calibri"/>
      <family val="2"/>
      <scheme val="minor"/>
    </font>
    <font>
      <sz val="11"/>
      <color rgb="FFFF0000"/>
      <name val="Calibri"/>
      <family val="2"/>
      <scheme val="minor"/>
    </font>
    <font>
      <sz val="11"/>
      <color rgb="FF000000"/>
      <name val="Calibri"/>
      <family val="2"/>
      <scheme val="minor"/>
    </font>
    <font>
      <sz val="11"/>
      <color theme="1"/>
      <name val="Calibri"/>
      <family val="2"/>
    </font>
    <font>
      <b/>
      <u/>
      <sz val="11"/>
      <color theme="1"/>
      <name val="Calibri"/>
      <family val="2"/>
      <scheme val="minor"/>
    </font>
    <font>
      <sz val="11"/>
      <color theme="4"/>
      <name val="Calibri"/>
      <family val="2"/>
      <scheme val="minor"/>
    </font>
    <font>
      <b/>
      <sz val="11"/>
      <color theme="1"/>
      <name val="Arial"/>
      <family val="2"/>
    </font>
    <font>
      <b/>
      <sz val="12"/>
      <color theme="1"/>
      <name val="Calibri"/>
      <family val="2"/>
      <scheme val="minor"/>
    </font>
    <font>
      <b/>
      <sz val="13"/>
      <color theme="3"/>
      <name val="Calibri"/>
      <family val="2"/>
      <scheme val="minor"/>
    </font>
    <font>
      <b/>
      <sz val="11"/>
      <name val="Arial"/>
      <family val="2"/>
    </font>
    <font>
      <b/>
      <sz val="11"/>
      <name val="Times New Roman"/>
      <family val="1"/>
    </font>
    <font>
      <b/>
      <sz val="11"/>
      <color rgb="FFFF0000"/>
      <name val="Arial"/>
      <family val="2"/>
    </font>
    <font>
      <sz val="18"/>
      <name val="Calibri"/>
      <family val="2"/>
      <scheme val="minor"/>
    </font>
    <font>
      <b/>
      <sz val="18"/>
      <name val="Calibri"/>
      <family val="2"/>
      <scheme val="minor"/>
    </font>
    <font>
      <sz val="11"/>
      <color indexed="8"/>
      <name val="Times New Roman"/>
      <family val="1"/>
    </font>
    <font>
      <sz val="10"/>
      <name val="Times New Roman"/>
      <family val="1"/>
    </font>
    <font>
      <b/>
      <sz val="11"/>
      <color indexed="8"/>
      <name val="Times New Roman"/>
      <family val="1"/>
    </font>
    <font>
      <sz val="10"/>
      <color indexed="8"/>
      <name val="Calibri"/>
      <family val="2"/>
      <scheme val="minor"/>
    </font>
    <font>
      <u/>
      <sz val="11"/>
      <color theme="10"/>
      <name val="Calibri"/>
      <family val="2"/>
      <scheme val="minor"/>
    </font>
    <font>
      <b/>
      <sz val="18"/>
      <color rgb="FF195186"/>
      <name val="Calibri"/>
      <family val="2"/>
      <scheme val="minor"/>
    </font>
    <font>
      <sz val="10.5"/>
      <name val="Calibri"/>
      <family val="2"/>
      <scheme val="minor"/>
    </font>
    <font>
      <sz val="10.5"/>
      <color theme="1"/>
      <name val="Calibri"/>
      <family val="2"/>
      <scheme val="minor"/>
    </font>
    <font>
      <sz val="10.5"/>
      <color indexed="8"/>
      <name val="Calibri"/>
      <family val="2"/>
      <scheme val="minor"/>
    </font>
    <font>
      <b/>
      <u/>
      <sz val="12"/>
      <color theme="1"/>
      <name val="Calibri"/>
      <family val="2"/>
      <scheme val="minor"/>
    </font>
    <font>
      <sz val="11"/>
      <name val="Calibri"/>
      <family val="2"/>
    </font>
    <font>
      <sz val="11"/>
      <name val="Times New Roman"/>
      <family val="1"/>
    </font>
    <font>
      <sz val="11"/>
      <name val="Arial"/>
      <family val="2"/>
    </font>
    <font>
      <sz val="11"/>
      <name val="Symbol"/>
      <family val="1"/>
      <charset val="2"/>
    </font>
  </fonts>
  <fills count="3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808080"/>
        <bgColor indexed="64"/>
      </patternFill>
    </fill>
    <fill>
      <patternFill patternType="solid">
        <fgColor theme="0"/>
        <bgColor indexed="64"/>
      </patternFill>
    </fill>
    <fill>
      <patternFill patternType="solid">
        <fgColor indexed="44"/>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64"/>
      </patternFill>
    </fill>
    <fill>
      <patternFill patternType="solid">
        <fgColor rgb="FF00B050"/>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D"/>
        <bgColor indexed="64"/>
      </patternFill>
    </fill>
    <fill>
      <patternFill patternType="solid">
        <fgColor theme="0" tint="-0.249977111117893"/>
        <bgColor indexed="64"/>
      </patternFill>
    </fill>
    <fill>
      <patternFill patternType="solid">
        <fgColor rgb="FFFFF2CC"/>
        <bgColor indexed="64"/>
      </patternFill>
    </fill>
    <fill>
      <patternFill patternType="solid">
        <fgColor rgb="FFFFFF00"/>
        <bgColor rgb="FF000000"/>
      </patternFill>
    </fill>
    <fill>
      <patternFill patternType="solid">
        <fgColor rgb="FFE2EFDA"/>
        <bgColor indexed="64"/>
      </patternFill>
    </fill>
    <fill>
      <patternFill patternType="solid">
        <fgColor theme="0" tint="-0.14996795556505021"/>
        <bgColor indexed="64"/>
      </patternFill>
    </fill>
    <fill>
      <patternFill patternType="solid">
        <fgColor rgb="FFFFF4D5"/>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rgb="FFD1E6F3"/>
        <bgColor indexed="64"/>
      </patternFill>
    </fill>
    <fill>
      <patternFill patternType="solid">
        <fgColor theme="0" tint="-0.14999847407452621"/>
        <bgColor rgb="FF000000"/>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theme="9"/>
      </left>
      <right style="medium">
        <color theme="9"/>
      </right>
      <top style="medium">
        <color theme="9"/>
      </top>
      <bottom style="medium">
        <color theme="9"/>
      </bottom>
      <diagonal/>
    </border>
    <border>
      <left/>
      <right/>
      <top/>
      <bottom style="thick">
        <color theme="4" tint="0.499984740745262"/>
      </bottom>
      <diagonal/>
    </border>
    <border>
      <left style="medium">
        <color indexed="64"/>
      </left>
      <right style="thin">
        <color indexed="64"/>
      </right>
      <top style="thin">
        <color indexed="64"/>
      </top>
      <bottom/>
      <diagonal/>
    </border>
    <border>
      <left style="medium">
        <color indexed="64"/>
      </left>
      <right/>
      <top style="thin">
        <color theme="9" tint="-0.499984740745262"/>
      </top>
      <bottom/>
      <diagonal/>
    </border>
    <border>
      <left/>
      <right/>
      <top style="thin">
        <color theme="9" tint="-0.499984740745262"/>
      </top>
      <bottom/>
      <diagonal/>
    </border>
    <border>
      <left/>
      <right style="medium">
        <color indexed="64"/>
      </right>
      <top style="thin">
        <color theme="9"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6" fillId="0" borderId="75" applyNumberFormat="0" applyFill="0" applyAlignment="0" applyProtection="0"/>
    <xf numFmtId="0" fontId="86" fillId="0" borderId="0" applyNumberFormat="0" applyFill="0" applyBorder="0" applyAlignment="0" applyProtection="0"/>
  </cellStyleXfs>
  <cellXfs count="1723">
    <xf numFmtId="0" fontId="0" fillId="0" borderId="0" xfId="0"/>
    <xf numFmtId="0" fontId="0" fillId="0" borderId="4" xfId="0" applyBorder="1"/>
    <xf numFmtId="0" fontId="0" fillId="0" borderId="5" xfId="0" applyBorder="1"/>
    <xf numFmtId="0" fontId="0" fillId="0" borderId="10" xfId="0" applyBorder="1"/>
    <xf numFmtId="0" fontId="0" fillId="0" borderId="0" xfId="0" applyAlignment="1">
      <alignment vertical="center"/>
    </xf>
    <xf numFmtId="0" fontId="0" fillId="0" borderId="7" xfId="0" applyBorder="1"/>
    <xf numFmtId="0" fontId="6" fillId="0" borderId="0" xfId="0" applyFont="1" applyAlignment="1">
      <alignment horizontal="center"/>
    </xf>
    <xf numFmtId="0" fontId="6" fillId="0" borderId="0" xfId="0" applyFont="1"/>
    <xf numFmtId="0" fontId="6" fillId="0" borderId="4" xfId="0" applyFont="1" applyBorder="1"/>
    <xf numFmtId="0" fontId="0" fillId="0" borderId="11" xfId="0" applyBorder="1"/>
    <xf numFmtId="0" fontId="4" fillId="0" borderId="4" xfId="0" applyFont="1" applyBorder="1"/>
    <xf numFmtId="0" fontId="0" fillId="0" borderId="6" xfId="0" applyBorder="1"/>
    <xf numFmtId="0" fontId="0" fillId="0" borderId="8" xfId="0" applyBorder="1"/>
    <xf numFmtId="0" fontId="6" fillId="0" borderId="10" xfId="0" applyFont="1" applyBorder="1" applyAlignment="1">
      <alignment horizontal="center"/>
    </xf>
    <xf numFmtId="0" fontId="8" fillId="0" borderId="4" xfId="0" applyFont="1" applyBorder="1"/>
    <xf numFmtId="0" fontId="0" fillId="0" borderId="2" xfId="0" applyBorder="1"/>
    <xf numFmtId="0" fontId="0" fillId="0" borderId="3" xfId="0" applyBorder="1"/>
    <xf numFmtId="0" fontId="0" fillId="0" borderId="1" xfId="0" applyBorder="1"/>
    <xf numFmtId="0" fontId="0" fillId="0" borderId="0" xfId="0" applyAlignment="1">
      <alignment horizontal="left" vertical="top"/>
    </xf>
    <xf numFmtId="0" fontId="0" fillId="0" borderId="5" xfId="0" applyBorder="1" applyAlignment="1">
      <alignment horizontal="left" vertical="top"/>
    </xf>
    <xf numFmtId="0" fontId="0" fillId="0" borderId="9" xfId="0" applyBorder="1"/>
    <xf numFmtId="0" fontId="0" fillId="0" borderId="23" xfId="0" applyBorder="1"/>
    <xf numFmtId="0" fontId="0" fillId="0" borderId="24" xfId="0" applyBorder="1"/>
    <xf numFmtId="0" fontId="0" fillId="0" borderId="27" xfId="0" applyBorder="1"/>
    <xf numFmtId="0" fontId="0" fillId="0" borderId="0" xfId="0" applyProtection="1">
      <protection locked="0"/>
    </xf>
    <xf numFmtId="0" fontId="0" fillId="0" borderId="5" xfId="0" applyBorder="1" applyProtection="1">
      <protection locked="0"/>
    </xf>
    <xf numFmtId="0" fontId="0" fillId="0" borderId="0" xfId="0" applyAlignment="1" applyProtection="1">
      <alignment horizontal="left"/>
      <protection locked="0"/>
    </xf>
    <xf numFmtId="0" fontId="0" fillId="0" borderId="0" xfId="0" applyAlignment="1">
      <alignment horizontal="left"/>
    </xf>
    <xf numFmtId="0" fontId="0" fillId="0" borderId="4" xfId="0" applyBorder="1" applyAlignment="1">
      <alignment horizontal="left"/>
    </xf>
    <xf numFmtId="0" fontId="0" fillId="0" borderId="0" xfId="0" applyAlignment="1">
      <alignment horizontal="center" wrapText="1"/>
    </xf>
    <xf numFmtId="0" fontId="0" fillId="0" borderId="0" xfId="0" applyAlignment="1" applyProtection="1">
      <alignment horizontal="right"/>
      <protection locked="0"/>
    </xf>
    <xf numFmtId="44" fontId="0" fillId="0" borderId="5" xfId="2" applyFont="1" applyBorder="1"/>
    <xf numFmtId="0" fontId="0" fillId="0" borderId="2" xfId="0" applyBorder="1" applyProtection="1">
      <protection locked="0"/>
    </xf>
    <xf numFmtId="0" fontId="4" fillId="0" borderId="11" xfId="0" applyFont="1" applyBorder="1"/>
    <xf numFmtId="0" fontId="6" fillId="0" borderId="24" xfId="0" applyFont="1" applyBorder="1" applyAlignment="1" applyProtection="1">
      <alignment horizontal="center"/>
      <protection locked="0"/>
    </xf>
    <xf numFmtId="3" fontId="6" fillId="0" borderId="27" xfId="1" applyNumberFormat="1" applyFont="1" applyBorder="1" applyAlignment="1">
      <alignment horizontal="center"/>
    </xf>
    <xf numFmtId="0" fontId="5" fillId="0" borderId="0" xfId="0" applyFont="1" applyAlignment="1">
      <alignment horizontal="center" vertical="top"/>
    </xf>
    <xf numFmtId="169" fontId="5" fillId="0" borderId="5" xfId="1" applyNumberFormat="1" applyFont="1" applyBorder="1" applyAlignment="1">
      <alignment horizontal="center" vertical="top"/>
    </xf>
    <xf numFmtId="0" fontId="10" fillId="0" borderId="0" xfId="0" applyFont="1" applyAlignment="1">
      <alignment horizontal="center"/>
    </xf>
    <xf numFmtId="0" fontId="6" fillId="0" borderId="0" xfId="0" applyFont="1" applyAlignment="1">
      <alignment horizontal="center" wrapText="1"/>
    </xf>
    <xf numFmtId="0" fontId="6" fillId="0" borderId="29" xfId="0" applyFont="1" applyBorder="1" applyAlignment="1" applyProtection="1">
      <alignment horizontal="center"/>
      <protection locked="0"/>
    </xf>
    <xf numFmtId="10" fontId="6" fillId="0" borderId="29" xfId="3" applyNumberFormat="1" applyFont="1" applyBorder="1" applyAlignment="1">
      <alignment horizontal="center"/>
    </xf>
    <xf numFmtId="171" fontId="12" fillId="0" borderId="0" xfId="0" applyNumberFormat="1" applyFont="1"/>
    <xf numFmtId="0" fontId="14" fillId="0" borderId="0" xfId="0" applyFont="1" applyAlignment="1">
      <alignment horizontal="center"/>
    </xf>
    <xf numFmtId="4" fontId="6" fillId="0" borderId="24" xfId="3" applyNumberFormat="1" applyFont="1" applyBorder="1" applyAlignment="1">
      <alignment horizontal="center"/>
    </xf>
    <xf numFmtId="2" fontId="6" fillId="0" borderId="24" xfId="0" applyNumberFormat="1" applyFont="1" applyBorder="1" applyAlignment="1">
      <alignment horizontal="center"/>
    </xf>
    <xf numFmtId="0" fontId="15" fillId="0" borderId="0" xfId="0" applyFont="1"/>
    <xf numFmtId="4" fontId="6" fillId="0" borderId="68" xfId="0" applyNumberFormat="1" applyFont="1" applyBorder="1" applyAlignment="1">
      <alignment horizontal="center"/>
    </xf>
    <xf numFmtId="0" fontId="16" fillId="0" borderId="9" xfId="0" applyFont="1" applyBorder="1" applyAlignment="1">
      <alignment horizontal="center"/>
    </xf>
    <xf numFmtId="4" fontId="6" fillId="0" borderId="10" xfId="0" applyNumberFormat="1" applyFont="1" applyBorder="1" applyAlignment="1">
      <alignment horizontal="center"/>
    </xf>
    <xf numFmtId="2" fontId="6" fillId="0" borderId="10" xfId="0" applyNumberFormat="1" applyFont="1" applyBorder="1" applyAlignment="1">
      <alignment horizontal="center"/>
    </xf>
    <xf numFmtId="10" fontId="4" fillId="0" borderId="11" xfId="3" applyNumberFormat="1" applyFont="1" applyBorder="1" applyAlignment="1">
      <alignment horizontal="center"/>
    </xf>
    <xf numFmtId="0" fontId="2" fillId="0" borderId="4" xfId="0" applyFont="1" applyBorder="1"/>
    <xf numFmtId="0" fontId="0" fillId="3" borderId="27" xfId="0" applyFill="1" applyBorder="1" applyProtection="1">
      <protection locked="0"/>
    </xf>
    <xf numFmtId="44" fontId="0" fillId="3" borderId="27" xfId="2" applyFont="1" applyFill="1" applyBorder="1" applyProtection="1">
      <protection locked="0"/>
    </xf>
    <xf numFmtId="44" fontId="0" fillId="3" borderId="30" xfId="0" applyNumberFormat="1" applyFill="1" applyBorder="1" applyProtection="1">
      <protection locked="0"/>
    </xf>
    <xf numFmtId="7" fontId="0" fillId="3" borderId="27" xfId="2" applyNumberFormat="1" applyFont="1" applyFill="1" applyBorder="1" applyAlignment="1" applyProtection="1">
      <alignment horizontal="right"/>
      <protection locked="0"/>
    </xf>
    <xf numFmtId="44" fontId="0" fillId="0" borderId="30" xfId="0" applyNumberFormat="1" applyBorder="1" applyAlignment="1">
      <alignment horizontal="right"/>
    </xf>
    <xf numFmtId="44" fontId="0" fillId="0" borderId="27" xfId="2" applyFont="1" applyBorder="1" applyAlignment="1">
      <alignment horizontal="right"/>
    </xf>
    <xf numFmtId="44" fontId="0" fillId="10" borderId="54" xfId="0" applyNumberFormat="1" applyFill="1" applyBorder="1"/>
    <xf numFmtId="0" fontId="0" fillId="10" borderId="28" xfId="0" applyFill="1" applyBorder="1"/>
    <xf numFmtId="0" fontId="0" fillId="10" borderId="29" xfId="0" applyFill="1" applyBorder="1"/>
    <xf numFmtId="0" fontId="6" fillId="10" borderId="29" xfId="0" applyFont="1" applyFill="1" applyBorder="1"/>
    <xf numFmtId="0" fontId="6" fillId="10" borderId="29" xfId="0" applyFont="1" applyFill="1" applyBorder="1" applyAlignment="1">
      <alignment horizontal="center"/>
    </xf>
    <xf numFmtId="3" fontId="6" fillId="10" borderId="30" xfId="1" applyNumberFormat="1" applyFont="1" applyFill="1" applyBorder="1" applyAlignment="1">
      <alignment horizontal="center"/>
    </xf>
    <xf numFmtId="0" fontId="6" fillId="10" borderId="28" xfId="0" applyFont="1" applyFill="1" applyBorder="1"/>
    <xf numFmtId="10" fontId="6" fillId="10" borderId="37" xfId="3" applyNumberFormat="1" applyFont="1" applyFill="1" applyBorder="1" applyAlignment="1">
      <alignment horizontal="center"/>
    </xf>
    <xf numFmtId="0" fontId="6" fillId="10" borderId="37" xfId="0" applyFont="1" applyFill="1" applyBorder="1" applyAlignment="1">
      <alignment horizontal="center"/>
    </xf>
    <xf numFmtId="10" fontId="6" fillId="10" borderId="29" xfId="3" applyNumberFormat="1" applyFont="1" applyFill="1" applyBorder="1" applyAlignment="1">
      <alignment horizontal="center"/>
    </xf>
    <xf numFmtId="4" fontId="6" fillId="10" borderId="37" xfId="3" applyNumberFormat="1" applyFont="1" applyFill="1" applyBorder="1" applyAlignment="1">
      <alignment horizontal="center"/>
    </xf>
    <xf numFmtId="172" fontId="6" fillId="10" borderId="37" xfId="0" applyNumberFormat="1" applyFont="1" applyFill="1" applyBorder="1" applyAlignment="1">
      <alignment horizontal="center"/>
    </xf>
    <xf numFmtId="0" fontId="0" fillId="3" borderId="54" xfId="0" applyFill="1" applyBorder="1"/>
    <xf numFmtId="0" fontId="0" fillId="0" borderId="0" xfId="0" applyAlignment="1">
      <alignment horizontal="right"/>
    </xf>
    <xf numFmtId="164" fontId="0" fillId="16" borderId="54" xfId="0" applyNumberFormat="1" applyFill="1" applyBorder="1"/>
    <xf numFmtId="0" fontId="0" fillId="0" borderId="0" xfId="0" applyAlignment="1">
      <alignment vertical="top"/>
    </xf>
    <xf numFmtId="0" fontId="0" fillId="0" borderId="5" xfId="0" applyBorder="1" applyAlignment="1">
      <alignment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5" xfId="0" quotePrefix="1" applyFont="1" applyBorder="1" applyAlignment="1">
      <alignment horizontal="center"/>
    </xf>
    <xf numFmtId="0" fontId="19" fillId="0" borderId="9" xfId="0" applyFont="1" applyBorder="1"/>
    <xf numFmtId="0" fontId="19" fillId="0" borderId="10" xfId="0" applyFont="1" applyBorder="1" applyAlignment="1">
      <alignment horizontal="right"/>
    </xf>
    <xf numFmtId="0" fontId="19" fillId="0" borderId="11" xfId="0" applyFont="1" applyBorder="1" applyAlignment="1">
      <alignment horizontal="center"/>
    </xf>
    <xf numFmtId="0" fontId="20" fillId="0" borderId="0" xfId="0" applyFont="1"/>
    <xf numFmtId="0" fontId="19" fillId="0" borderId="0" xfId="0" applyFont="1" applyAlignment="1">
      <alignment vertical="top" wrapText="1"/>
    </xf>
    <xf numFmtId="0" fontId="19" fillId="0" borderId="1" xfId="0" applyFont="1" applyBorder="1"/>
    <xf numFmtId="0" fontId="19" fillId="0" borderId="2" xfId="0" applyFont="1" applyBorder="1"/>
    <xf numFmtId="0" fontId="19" fillId="0" borderId="4" xfId="0" applyFont="1" applyBorder="1"/>
    <xf numFmtId="0" fontId="19" fillId="0" borderId="0" xfId="0" applyFont="1"/>
    <xf numFmtId="0" fontId="19" fillId="0" borderId="5" xfId="0" applyFont="1" applyBorder="1" applyAlignment="1">
      <alignment vertical="top" wrapText="1"/>
    </xf>
    <xf numFmtId="0" fontId="20" fillId="0" borderId="2" xfId="0" applyFont="1" applyBorder="1"/>
    <xf numFmtId="0" fontId="20" fillId="0" borderId="3" xfId="0" applyFont="1" applyBorder="1"/>
    <xf numFmtId="0" fontId="19" fillId="0" borderId="4" xfId="0" applyFont="1" applyBorder="1" applyAlignment="1">
      <alignment horizontal="center"/>
    </xf>
    <xf numFmtId="0" fontId="20" fillId="0" borderId="5" xfId="0" applyFont="1" applyBorder="1"/>
    <xf numFmtId="0" fontId="23" fillId="0" borderId="4" xfId="0" applyFont="1" applyBorder="1" applyAlignment="1">
      <alignment horizontal="center"/>
    </xf>
    <xf numFmtId="0" fontId="24" fillId="0" borderId="0" xfId="0" applyFont="1"/>
    <xf numFmtId="0" fontId="24" fillId="0" borderId="5" xfId="0" applyFont="1" applyBorder="1"/>
    <xf numFmtId="0" fontId="20" fillId="0" borderId="4" xfId="0" applyFont="1" applyBorder="1"/>
    <xf numFmtId="0" fontId="19" fillId="0" borderId="6" xfId="0" applyFont="1" applyBorder="1"/>
    <xf numFmtId="0" fontId="19" fillId="0" borderId="7" xfId="0" applyFont="1" applyBorder="1"/>
    <xf numFmtId="0" fontId="20" fillId="0" borderId="6" xfId="0" applyFont="1" applyBorder="1"/>
    <xf numFmtId="0" fontId="19" fillId="4" borderId="54" xfId="0" applyFont="1" applyFill="1" applyBorder="1" applyAlignment="1">
      <alignment horizontal="center" vertical="center" wrapText="1"/>
    </xf>
    <xf numFmtId="0" fontId="19" fillId="0" borderId="9" xfId="0" applyFont="1" applyBorder="1" applyAlignment="1">
      <alignment horizontal="center"/>
    </xf>
    <xf numFmtId="0" fontId="19" fillId="0" borderId="11" xfId="0" applyFont="1" applyBorder="1" applyAlignment="1" applyProtection="1">
      <alignment horizontal="center"/>
      <protection locked="0"/>
    </xf>
    <xf numFmtId="0" fontId="19" fillId="3" borderId="54" xfId="0" applyFont="1" applyFill="1" applyBorder="1" applyAlignment="1" applyProtection="1">
      <alignment horizontal="center"/>
      <protection locked="0"/>
    </xf>
    <xf numFmtId="0" fontId="25" fillId="0" borderId="0" xfId="0" applyFont="1"/>
    <xf numFmtId="10" fontId="20" fillId="7" borderId="0" xfId="3" applyNumberFormat="1" applyFont="1" applyFill="1" applyAlignment="1" applyProtection="1">
      <alignment horizontal="center"/>
      <protection locked="0"/>
    </xf>
    <xf numFmtId="10" fontId="20" fillId="7" borderId="24" xfId="3" applyNumberFormat="1" applyFont="1" applyFill="1" applyBorder="1" applyAlignment="1" applyProtection="1">
      <alignment horizontal="center"/>
      <protection locked="0"/>
    </xf>
    <xf numFmtId="10" fontId="19" fillId="0" borderId="0" xfId="0" applyNumberFormat="1" applyFont="1" applyAlignment="1">
      <alignment horizontal="center"/>
    </xf>
    <xf numFmtId="0" fontId="20" fillId="0" borderId="7" xfId="0" applyFont="1" applyBorder="1"/>
    <xf numFmtId="0" fontId="20" fillId="0" borderId="8" xfId="0" applyFont="1" applyBorder="1"/>
    <xf numFmtId="0" fontId="19" fillId="0" borderId="34" xfId="0" applyFont="1" applyBorder="1" applyAlignment="1">
      <alignment horizontal="center"/>
    </xf>
    <xf numFmtId="0" fontId="19" fillId="0" borderId="10" xfId="0" applyFont="1" applyBorder="1" applyAlignment="1">
      <alignment horizontal="center"/>
    </xf>
    <xf numFmtId="0" fontId="19" fillId="0" borderId="42" xfId="0" applyFont="1" applyBorder="1" applyAlignment="1">
      <alignment horizontal="center"/>
    </xf>
    <xf numFmtId="0" fontId="19" fillId="0" borderId="41" xfId="0" applyFont="1" applyBorder="1" applyAlignment="1">
      <alignment horizontal="center"/>
    </xf>
    <xf numFmtId="0" fontId="19" fillId="4" borderId="9" xfId="0" applyFont="1" applyFill="1" applyBorder="1" applyAlignment="1">
      <alignment vertical="center" wrapText="1"/>
    </xf>
    <xf numFmtId="0" fontId="19" fillId="4" borderId="41" xfId="0" applyFont="1" applyFill="1" applyBorder="1" applyAlignment="1">
      <alignment horizontal="left" vertical="center" wrapText="1"/>
    </xf>
    <xf numFmtId="0" fontId="19" fillId="4" borderId="5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25" fillId="4" borderId="60" xfId="0" applyFont="1" applyFill="1" applyBorder="1" applyAlignment="1">
      <alignment horizontal="left"/>
    </xf>
    <xf numFmtId="0" fontId="25" fillId="4" borderId="35" xfId="0" applyFont="1" applyFill="1" applyBorder="1" applyAlignment="1">
      <alignment horizontal="left"/>
    </xf>
    <xf numFmtId="44" fontId="25" fillId="4" borderId="61" xfId="0" applyNumberFormat="1" applyFont="1" applyFill="1" applyBorder="1"/>
    <xf numFmtId="49" fontId="25" fillId="4" borderId="61" xfId="0" applyNumberFormat="1" applyFont="1" applyFill="1" applyBorder="1" applyAlignment="1">
      <alignment horizontal="center"/>
    </xf>
    <xf numFmtId="44" fontId="25" fillId="0" borderId="61" xfId="0" applyNumberFormat="1" applyFont="1" applyBorder="1"/>
    <xf numFmtId="44" fontId="25" fillId="4" borderId="62" xfId="0" applyNumberFormat="1" applyFont="1" applyFill="1" applyBorder="1"/>
    <xf numFmtId="0" fontId="25" fillId="4" borderId="15" xfId="0" applyFont="1" applyFill="1" applyBorder="1" applyAlignment="1">
      <alignment horizontal="left"/>
    </xf>
    <xf numFmtId="0" fontId="25" fillId="4" borderId="19" xfId="0" applyFont="1" applyFill="1" applyBorder="1" applyAlignment="1">
      <alignment horizontal="left"/>
    </xf>
    <xf numFmtId="44" fontId="25" fillId="4" borderId="16" xfId="0" applyNumberFormat="1" applyFont="1" applyFill="1" applyBorder="1"/>
    <xf numFmtId="49" fontId="25" fillId="4" borderId="16" xfId="0" applyNumberFormat="1" applyFont="1" applyFill="1" applyBorder="1" applyAlignment="1">
      <alignment horizontal="center"/>
    </xf>
    <xf numFmtId="44" fontId="25" fillId="0" borderId="16" xfId="0" applyNumberFormat="1" applyFont="1" applyBorder="1"/>
    <xf numFmtId="44" fontId="25" fillId="4" borderId="64" xfId="0" applyNumberFormat="1" applyFont="1" applyFill="1" applyBorder="1"/>
    <xf numFmtId="0" fontId="20" fillId="3" borderId="12" xfId="0" applyFont="1" applyFill="1" applyBorder="1" applyAlignment="1" applyProtection="1">
      <alignment horizontal="left" wrapText="1"/>
      <protection locked="0"/>
    </xf>
    <xf numFmtId="0" fontId="20" fillId="3" borderId="61" xfId="0" applyFont="1" applyFill="1" applyBorder="1" applyAlignment="1" applyProtection="1">
      <alignment horizontal="left" wrapText="1"/>
      <protection locked="0"/>
    </xf>
    <xf numFmtId="44" fontId="20" fillId="3" borderId="61" xfId="0" applyNumberFormat="1" applyFont="1" applyFill="1" applyBorder="1" applyAlignment="1" applyProtection="1">
      <alignment horizontal="right"/>
      <protection locked="0"/>
    </xf>
    <xf numFmtId="175" fontId="20" fillId="3" borderId="61" xfId="0" applyNumberFormat="1" applyFont="1" applyFill="1" applyBorder="1" applyAlignment="1" applyProtection="1">
      <alignment horizontal="center"/>
      <protection locked="0"/>
    </xf>
    <xf numFmtId="44" fontId="20" fillId="0" borderId="61" xfId="0" applyNumberFormat="1" applyFont="1" applyBorder="1" applyAlignment="1">
      <alignment horizontal="right"/>
    </xf>
    <xf numFmtId="0" fontId="20" fillId="3" borderId="61" xfId="0" applyFont="1" applyFill="1" applyBorder="1" applyAlignment="1" applyProtection="1">
      <alignment horizontal="center"/>
      <protection locked="0"/>
    </xf>
    <xf numFmtId="44" fontId="20" fillId="0" borderId="43" xfId="0" applyNumberFormat="1" applyFont="1" applyBorder="1"/>
    <xf numFmtId="44" fontId="20" fillId="0" borderId="61" xfId="0" applyNumberFormat="1" applyFont="1" applyBorder="1"/>
    <xf numFmtId="44" fontId="20" fillId="3" borderId="62" xfId="0" applyNumberFormat="1" applyFont="1" applyFill="1" applyBorder="1" applyAlignment="1" applyProtection="1">
      <alignment horizontal="right"/>
      <protection locked="0"/>
    </xf>
    <xf numFmtId="0" fontId="20" fillId="0" borderId="28" xfId="0" applyFont="1" applyBorder="1" applyAlignment="1" applyProtection="1">
      <alignment horizontal="left" wrapText="1"/>
      <protection locked="0"/>
    </xf>
    <xf numFmtId="44" fontId="20" fillId="0" borderId="46" xfId="0" applyNumberFormat="1" applyFont="1" applyBorder="1" applyAlignment="1" applyProtection="1">
      <alignment horizontal="right"/>
      <protection locked="0"/>
    </xf>
    <xf numFmtId="175" fontId="20" fillId="0" borderId="26" xfId="0" applyNumberFormat="1" applyFont="1" applyBorder="1" applyAlignment="1" applyProtection="1">
      <alignment horizontal="center"/>
      <protection locked="0"/>
    </xf>
    <xf numFmtId="44" fontId="20" fillId="0" borderId="46" xfId="0" applyNumberFormat="1" applyFont="1" applyBorder="1" applyAlignment="1">
      <alignment horizontal="right"/>
    </xf>
    <xf numFmtId="44" fontId="20" fillId="0" borderId="36" xfId="0" applyNumberFormat="1" applyFont="1" applyBorder="1"/>
    <xf numFmtId="44" fontId="20" fillId="0" borderId="48" xfId="0" applyNumberFormat="1" applyFont="1" applyBorder="1"/>
    <xf numFmtId="44" fontId="20" fillId="0" borderId="65" xfId="0" applyNumberFormat="1" applyFont="1" applyBorder="1" applyAlignment="1" applyProtection="1">
      <alignment horizontal="right"/>
      <protection locked="0"/>
    </xf>
    <xf numFmtId="175" fontId="20" fillId="0" borderId="46" xfId="0" applyNumberFormat="1" applyFont="1" applyBorder="1" applyAlignment="1" applyProtection="1">
      <alignment horizontal="center"/>
      <protection locked="0"/>
    </xf>
    <xf numFmtId="0" fontId="20" fillId="0" borderId="17" xfId="0" applyFont="1" applyBorder="1" applyAlignment="1" applyProtection="1">
      <alignment horizontal="left" wrapText="1"/>
      <protection locked="0"/>
    </xf>
    <xf numFmtId="44" fontId="20" fillId="0" borderId="16" xfId="0" applyNumberFormat="1" applyFont="1" applyBorder="1" applyAlignment="1" applyProtection="1">
      <alignment horizontal="right"/>
      <protection locked="0"/>
    </xf>
    <xf numFmtId="175" fontId="20" fillId="0" borderId="16" xfId="0" applyNumberFormat="1" applyFont="1" applyBorder="1" applyAlignment="1" applyProtection="1">
      <alignment horizontal="center"/>
      <protection locked="0"/>
    </xf>
    <xf numFmtId="44" fontId="20" fillId="0" borderId="16" xfId="0" applyNumberFormat="1" applyFont="1" applyBorder="1" applyAlignment="1">
      <alignment horizontal="right"/>
    </xf>
    <xf numFmtId="44" fontId="20" fillId="0" borderId="38" xfId="0" applyNumberFormat="1" applyFont="1" applyBorder="1"/>
    <xf numFmtId="44" fontId="20" fillId="0" borderId="16" xfId="0" applyNumberFormat="1" applyFont="1" applyBorder="1"/>
    <xf numFmtId="44" fontId="20" fillId="0" borderId="53" xfId="0" applyNumberFormat="1" applyFont="1" applyBorder="1" applyAlignment="1" applyProtection="1">
      <alignment horizontal="right"/>
      <protection locked="0"/>
    </xf>
    <xf numFmtId="0" fontId="19" fillId="0" borderId="6" xfId="0" applyFont="1" applyBorder="1" applyAlignment="1">
      <alignment wrapText="1"/>
    </xf>
    <xf numFmtId="44" fontId="20" fillId="0" borderId="56" xfId="0" applyNumberFormat="1" applyFont="1" applyBorder="1"/>
    <xf numFmtId="44" fontId="19" fillId="0" borderId="53" xfId="0" applyNumberFormat="1" applyFont="1" applyBorder="1"/>
    <xf numFmtId="0" fontId="19" fillId="0" borderId="0" xfId="0" applyFont="1" applyAlignment="1">
      <alignment wrapText="1"/>
    </xf>
    <xf numFmtId="10" fontId="26" fillId="0" borderId="5" xfId="0" applyNumberFormat="1" applyFont="1" applyBorder="1" applyAlignment="1" applyProtection="1">
      <alignment horizontal="left" wrapText="1"/>
      <protection locked="0"/>
    </xf>
    <xf numFmtId="0" fontId="20" fillId="0" borderId="0" xfId="0" applyFont="1" applyAlignment="1">
      <alignment vertical="top"/>
    </xf>
    <xf numFmtId="0" fontId="20" fillId="0" borderId="5" xfId="0" applyFont="1" applyBorder="1" applyAlignment="1">
      <alignment vertical="top"/>
    </xf>
    <xf numFmtId="0" fontId="19" fillId="0" borderId="4" xfId="0" applyFont="1" applyBorder="1" applyAlignment="1">
      <alignment horizontal="center" vertical="center"/>
    </xf>
    <xf numFmtId="0" fontId="2" fillId="0" borderId="0" xfId="0" applyFont="1" applyAlignment="1">
      <alignment vertical="top"/>
    </xf>
    <xf numFmtId="0" fontId="19" fillId="0" borderId="4" xfId="0" quotePrefix="1" applyFont="1" applyBorder="1" applyAlignment="1">
      <alignment horizontal="center" vertical="center"/>
    </xf>
    <xf numFmtId="0" fontId="19" fillId="0" borderId="0" xfId="0" applyFont="1" applyAlignment="1">
      <alignment vertical="top"/>
    </xf>
    <xf numFmtId="0" fontId="19" fillId="0" borderId="0" xfId="0" applyFont="1" applyAlignment="1">
      <alignment horizontal="left" vertical="top" wrapText="1"/>
    </xf>
    <xf numFmtId="0" fontId="19" fillId="0" borderId="5" xfId="0" applyFont="1" applyBorder="1" applyAlignment="1">
      <alignment horizontal="left" vertical="top" wrapText="1"/>
    </xf>
    <xf numFmtId="0" fontId="19" fillId="0" borderId="4" xfId="0" quotePrefix="1" applyFont="1" applyBorder="1" applyAlignment="1">
      <alignment horizontal="center" vertical="top"/>
    </xf>
    <xf numFmtId="0" fontId="20" fillId="0" borderId="0" xfId="0" applyFont="1" applyAlignment="1">
      <alignment vertical="center"/>
    </xf>
    <xf numFmtId="0" fontId="19" fillId="0" borderId="4" xfId="0" quotePrefix="1" applyFont="1" applyBorder="1" applyAlignment="1">
      <alignment horizontal="right" vertical="top"/>
    </xf>
    <xf numFmtId="0" fontId="27" fillId="0" borderId="1" xfId="0" applyFont="1" applyBorder="1"/>
    <xf numFmtId="0" fontId="28" fillId="0" borderId="2" xfId="0" applyFont="1" applyBorder="1"/>
    <xf numFmtId="0" fontId="26" fillId="0" borderId="3" xfId="0" applyFont="1" applyBorder="1"/>
    <xf numFmtId="0" fontId="29" fillId="0" borderId="4" xfId="0" applyFont="1" applyBorder="1"/>
    <xf numFmtId="0" fontId="27" fillId="0" borderId="0" xfId="0" applyFont="1"/>
    <xf numFmtId="0" fontId="26" fillId="0" borderId="5" xfId="0" applyFont="1" applyBorder="1"/>
    <xf numFmtId="0" fontId="28" fillId="0" borderId="7" xfId="0" applyFont="1" applyBorder="1"/>
    <xf numFmtId="0" fontId="26" fillId="0" borderId="8" xfId="0" applyFont="1" applyBorder="1"/>
    <xf numFmtId="0" fontId="19"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2" xfId="0" applyFont="1" applyBorder="1" applyAlignment="1">
      <alignment horizontal="left"/>
    </xf>
    <xf numFmtId="0" fontId="20" fillId="0" borderId="3" xfId="0" applyFont="1" applyBorder="1" applyAlignment="1">
      <alignment horizontal="left"/>
    </xf>
    <xf numFmtId="0" fontId="20" fillId="0" borderId="7" xfId="0" applyFont="1" applyBorder="1" applyAlignment="1">
      <alignment horizontal="left" vertical="top" wrapText="1"/>
    </xf>
    <xf numFmtId="0" fontId="20" fillId="0" borderId="7" xfId="0" applyFont="1" applyBorder="1" applyAlignment="1">
      <alignment horizontal="left"/>
    </xf>
    <xf numFmtId="0" fontId="20" fillId="0" borderId="8" xfId="0" applyFont="1" applyBorder="1" applyAlignment="1">
      <alignment horizontal="left"/>
    </xf>
    <xf numFmtId="0" fontId="19" fillId="0" borderId="54" xfId="0" applyFont="1" applyBorder="1" applyAlignment="1">
      <alignment horizontal="center" vertical="top" wrapText="1"/>
    </xf>
    <xf numFmtId="0" fontId="19" fillId="0" borderId="54" xfId="0" applyFont="1" applyBorder="1" applyAlignment="1">
      <alignment horizontal="center"/>
    </xf>
    <xf numFmtId="0" fontId="25" fillId="4" borderId="54" xfId="0" applyFont="1" applyFill="1" applyBorder="1" applyAlignment="1">
      <alignment wrapText="1"/>
    </xf>
    <xf numFmtId="0" fontId="25" fillId="4" borderId="11" xfId="0" applyFont="1" applyFill="1" applyBorder="1" applyAlignment="1">
      <alignment wrapText="1"/>
    </xf>
    <xf numFmtId="44" fontId="25" fillId="4" borderId="11" xfId="0" applyNumberFormat="1" applyFont="1" applyFill="1" applyBorder="1" applyAlignment="1">
      <alignment horizontal="right"/>
    </xf>
    <xf numFmtId="8" fontId="25" fillId="4" borderId="3" xfId="0" applyNumberFormat="1" applyFont="1" applyFill="1" applyBorder="1" applyAlignment="1">
      <alignment horizontal="center" wrapText="1"/>
    </xf>
    <xf numFmtId="8" fontId="25" fillId="4" borderId="11" xfId="0" applyNumberFormat="1" applyFont="1" applyFill="1" applyBorder="1" applyAlignment="1">
      <alignment horizontal="center" wrapText="1"/>
    </xf>
    <xf numFmtId="0" fontId="20" fillId="0" borderId="60" xfId="0" applyFont="1" applyBorder="1" applyAlignment="1">
      <alignment wrapText="1"/>
    </xf>
    <xf numFmtId="44" fontId="20" fillId="3" borderId="61" xfId="0" applyNumberFormat="1" applyFont="1" applyFill="1" applyBorder="1" applyAlignment="1" applyProtection="1">
      <alignment horizontal="right" wrapText="1"/>
      <protection locked="0"/>
    </xf>
    <xf numFmtId="44" fontId="20" fillId="0" borderId="48" xfId="0" applyNumberFormat="1" applyFont="1" applyBorder="1" applyAlignment="1">
      <alignment wrapText="1"/>
    </xf>
    <xf numFmtId="44" fontId="20" fillId="3" borderId="62" xfId="0" applyNumberFormat="1" applyFont="1" applyFill="1" applyBorder="1" applyAlignment="1" applyProtection="1">
      <alignment wrapText="1"/>
      <protection locked="0"/>
    </xf>
    <xf numFmtId="0" fontId="20" fillId="0" borderId="45" xfId="0" applyFont="1" applyBorder="1" applyAlignment="1">
      <alignment wrapText="1"/>
    </xf>
    <xf numFmtId="0" fontId="20" fillId="0" borderId="48" xfId="0" applyFont="1" applyBorder="1" applyAlignment="1" applyProtection="1">
      <alignment wrapText="1"/>
      <protection locked="0"/>
    </xf>
    <xf numFmtId="44" fontId="20" fillId="0" borderId="65" xfId="0" applyNumberFormat="1" applyFont="1" applyBorder="1" applyAlignment="1" applyProtection="1">
      <alignment wrapText="1"/>
      <protection locked="0"/>
    </xf>
    <xf numFmtId="0" fontId="20" fillId="0" borderId="51" xfId="0" applyFont="1" applyBorder="1" applyAlignment="1">
      <alignment wrapText="1"/>
    </xf>
    <xf numFmtId="0" fontId="20" fillId="0" borderId="16" xfId="0" applyFont="1" applyBorder="1" applyAlignment="1" applyProtection="1">
      <alignment wrapText="1"/>
      <protection locked="0"/>
    </xf>
    <xf numFmtId="44" fontId="20" fillId="0" borderId="16" xfId="0" applyNumberFormat="1" applyFont="1" applyBorder="1" applyAlignment="1">
      <alignment wrapText="1"/>
    </xf>
    <xf numFmtId="44" fontId="20" fillId="0" borderId="52" xfId="0" applyNumberFormat="1" applyFont="1" applyBorder="1" applyAlignment="1">
      <alignment wrapText="1"/>
    </xf>
    <xf numFmtId="44" fontId="20" fillId="0" borderId="64" xfId="0" applyNumberFormat="1" applyFont="1" applyBorder="1" applyAlignment="1" applyProtection="1">
      <alignment wrapText="1"/>
      <protection locked="0"/>
    </xf>
    <xf numFmtId="0" fontId="19" fillId="0" borderId="0" xfId="0" applyFont="1" applyAlignment="1">
      <alignment horizontal="right"/>
    </xf>
    <xf numFmtId="44" fontId="20" fillId="0" borderId="54" xfId="0" applyNumberFormat="1" applyFont="1" applyBorder="1" applyAlignment="1">
      <alignment wrapText="1"/>
    </xf>
    <xf numFmtId="44" fontId="20" fillId="0" borderId="56" xfId="0" applyNumberFormat="1" applyFont="1" applyBorder="1" applyAlignment="1">
      <alignment wrapText="1"/>
    </xf>
    <xf numFmtId="0" fontId="19" fillId="0" borderId="0" xfId="0" applyFont="1" applyAlignment="1">
      <alignment horizontal="left"/>
    </xf>
    <xf numFmtId="0" fontId="19" fillId="0" borderId="5" xfId="0" applyFont="1" applyBorder="1" applyAlignment="1">
      <alignment horizontal="left"/>
    </xf>
    <xf numFmtId="0" fontId="19" fillId="0" borderId="4" xfId="0" applyFont="1" applyBorder="1" applyAlignment="1">
      <alignment horizontal="left"/>
    </xf>
    <xf numFmtId="0" fontId="19" fillId="0" borderId="6" xfId="0" applyFont="1" applyBorder="1" applyAlignment="1">
      <alignment horizontal="center"/>
    </xf>
    <xf numFmtId="0" fontId="19" fillId="0" borderId="1" xfId="0" quotePrefix="1" applyFont="1" applyBorder="1"/>
    <xf numFmtId="0" fontId="19" fillId="0" borderId="2" xfId="0" quotePrefix="1" applyFont="1" applyBorder="1"/>
    <xf numFmtId="49" fontId="20" fillId="0" borderId="2" xfId="0" applyNumberFormat="1" applyFont="1" applyBorder="1" applyProtection="1">
      <protection locked="0"/>
    </xf>
    <xf numFmtId="49" fontId="20" fillId="0" borderId="2" xfId="0" applyNumberFormat="1" applyFont="1" applyBorder="1" applyAlignment="1" applyProtection="1">
      <alignment wrapText="1"/>
      <protection locked="0"/>
    </xf>
    <xf numFmtId="49" fontId="20" fillId="0" borderId="3" xfId="0" applyNumberFormat="1" applyFont="1" applyBorder="1" applyAlignment="1" applyProtection="1">
      <alignment wrapText="1"/>
      <protection locked="0"/>
    </xf>
    <xf numFmtId="49" fontId="0" fillId="0" borderId="0" xfId="0" applyNumberFormat="1"/>
    <xf numFmtId="44" fontId="0" fillId="0" borderId="0" xfId="2" applyFont="1"/>
    <xf numFmtId="0" fontId="27" fillId="0" borderId="7" xfId="0" applyFont="1" applyBorder="1" applyAlignment="1">
      <alignment horizontal="left" wrapText="1"/>
    </xf>
    <xf numFmtId="0" fontId="19" fillId="0" borderId="5" xfId="0" applyFont="1" applyBorder="1"/>
    <xf numFmtId="0" fontId="20" fillId="0" borderId="48" xfId="0" applyFont="1" applyBorder="1" applyAlignment="1" applyProtection="1">
      <alignment horizontal="center"/>
      <protection locked="0"/>
    </xf>
    <xf numFmtId="10" fontId="20" fillId="0" borderId="48" xfId="0" applyNumberFormat="1" applyFont="1" applyBorder="1" applyAlignment="1" applyProtection="1">
      <alignment horizontal="center"/>
      <protection locked="0"/>
    </xf>
    <xf numFmtId="44" fontId="20" fillId="0" borderId="63" xfId="0" applyNumberFormat="1" applyFont="1" applyBorder="1" applyAlignment="1" applyProtection="1">
      <alignment horizontal="right"/>
      <protection locked="0"/>
    </xf>
    <xf numFmtId="44" fontId="20" fillId="0" borderId="63" xfId="0" applyNumberFormat="1" applyFont="1" applyBorder="1" applyAlignment="1" applyProtection="1">
      <alignment horizontal="right" vertical="center"/>
      <protection locked="0"/>
    </xf>
    <xf numFmtId="0" fontId="20" fillId="0" borderId="16" xfId="0" applyFont="1" applyBorder="1" applyAlignment="1" applyProtection="1">
      <alignment horizontal="center"/>
      <protection locked="0"/>
    </xf>
    <xf numFmtId="10" fontId="20" fillId="0" borderId="16" xfId="0" applyNumberFormat="1" applyFont="1" applyBorder="1" applyAlignment="1" applyProtection="1">
      <alignment horizontal="center"/>
      <protection locked="0"/>
    </xf>
    <xf numFmtId="44" fontId="20" fillId="0" borderId="64" xfId="0" applyNumberFormat="1" applyFont="1" applyBorder="1" applyAlignment="1" applyProtection="1">
      <alignment horizontal="right"/>
      <protection locked="0"/>
    </xf>
    <xf numFmtId="0" fontId="20" fillId="0" borderId="4" xfId="0" applyFont="1" applyBorder="1" applyAlignment="1">
      <alignment horizontal="center"/>
    </xf>
    <xf numFmtId="0" fontId="34" fillId="0" borderId="0" xfId="0" applyFont="1" applyAlignment="1">
      <alignment horizontal="center"/>
    </xf>
    <xf numFmtId="0" fontId="19" fillId="0" borderId="0" xfId="0" applyFont="1" applyAlignment="1">
      <alignment horizontal="left" vertical="top"/>
    </xf>
    <xf numFmtId="0" fontId="19" fillId="0" borderId="4" xfId="0" applyFont="1" applyBorder="1" applyAlignment="1">
      <alignment vertical="top"/>
    </xf>
    <xf numFmtId="0" fontId="19" fillId="0" borderId="6" xfId="0" quotePrefix="1" applyFont="1" applyBorder="1" applyAlignment="1">
      <alignment horizontal="center" vertical="top"/>
    </xf>
    <xf numFmtId="0" fontId="20" fillId="0" borderId="4" xfId="0" applyFont="1" applyBorder="1" applyAlignment="1">
      <alignment vertical="top"/>
    </xf>
    <xf numFmtId="0" fontId="20" fillId="0" borderId="0" xfId="0" applyFont="1" applyAlignment="1">
      <alignment horizontal="center"/>
    </xf>
    <xf numFmtId="0" fontId="24" fillId="0" borderId="0" xfId="0" applyFont="1" applyAlignment="1">
      <alignment vertical="top" wrapText="1"/>
    </xf>
    <xf numFmtId="0" fontId="20" fillId="0" borderId="0" xfId="0" applyFont="1" applyAlignment="1">
      <alignment horizontal="left" wrapText="1"/>
    </xf>
    <xf numFmtId="0" fontId="20" fillId="0" borderId="5" xfId="0" applyFont="1" applyBorder="1" applyAlignment="1">
      <alignment horizontal="left" wrapText="1"/>
    </xf>
    <xf numFmtId="0" fontId="19" fillId="4" borderId="41" xfId="0" applyFont="1" applyFill="1" applyBorder="1" applyAlignment="1">
      <alignment horizontal="center" vertical="center" wrapText="1"/>
    </xf>
    <xf numFmtId="0" fontId="27" fillId="0" borderId="4" xfId="0" applyFont="1" applyBorder="1"/>
    <xf numFmtId="0" fontId="28" fillId="0" borderId="0" xfId="0" applyFont="1"/>
    <xf numFmtId="0" fontId="19" fillId="0" borderId="0" xfId="0" applyFont="1" applyAlignment="1">
      <alignment horizontal="center" vertical="top"/>
    </xf>
    <xf numFmtId="0" fontId="19" fillId="0" borderId="40" xfId="0" applyFont="1" applyBorder="1" applyAlignment="1">
      <alignment horizontal="center"/>
    </xf>
    <xf numFmtId="0" fontId="0" fillId="19" borderId="54" xfId="0" applyFill="1" applyBorder="1"/>
    <xf numFmtId="174" fontId="25" fillId="4" borderId="3" xfId="0" applyNumberFormat="1" applyFont="1" applyFill="1" applyBorder="1" applyAlignment="1">
      <alignment horizontal="center" wrapText="1"/>
    </xf>
    <xf numFmtId="174" fontId="20" fillId="0" borderId="48" xfId="0" applyNumberFormat="1" applyFont="1" applyBorder="1" applyAlignment="1">
      <alignment horizontal="center"/>
    </xf>
    <xf numFmtId="174" fontId="20" fillId="0" borderId="52" xfId="0" applyNumberFormat="1" applyFont="1" applyBorder="1" applyAlignment="1">
      <alignment horizontal="center"/>
    </xf>
    <xf numFmtId="174" fontId="25" fillId="4" borderId="3" xfId="0" applyNumberFormat="1" applyFont="1" applyFill="1" applyBorder="1" applyAlignment="1">
      <alignment horizontal="center"/>
    </xf>
    <xf numFmtId="0" fontId="19" fillId="0" borderId="10" xfId="0" applyFont="1" applyBorder="1"/>
    <xf numFmtId="0" fontId="19" fillId="0" borderId="8" xfId="0" applyFont="1" applyBorder="1"/>
    <xf numFmtId="0" fontId="19" fillId="0" borderId="0" xfId="0" applyFont="1" applyAlignment="1">
      <alignment horizontal="center"/>
    </xf>
    <xf numFmtId="0" fontId="19" fillId="4" borderId="61" xfId="0" applyFont="1" applyFill="1" applyBorder="1" applyAlignment="1">
      <alignment horizontal="center" vertical="center" wrapText="1"/>
    </xf>
    <xf numFmtId="0" fontId="19" fillId="4" borderId="62" xfId="0" applyFont="1" applyFill="1" applyBorder="1" applyAlignment="1">
      <alignment horizontal="center" vertical="center" wrapText="1"/>
    </xf>
    <xf numFmtId="44" fontId="20" fillId="3" borderId="48" xfId="0" applyNumberFormat="1" applyFont="1" applyFill="1" applyBorder="1" applyAlignment="1" applyProtection="1">
      <alignment horizontal="right"/>
      <protection locked="0"/>
    </xf>
    <xf numFmtId="10" fontId="20" fillId="3" borderId="48" xfId="0" applyNumberFormat="1" applyFont="1" applyFill="1" applyBorder="1" applyAlignment="1" applyProtection="1">
      <alignment horizontal="center"/>
      <protection locked="0"/>
    </xf>
    <xf numFmtId="44" fontId="20" fillId="0" borderId="48" xfId="0" applyNumberFormat="1" applyFont="1" applyBorder="1" applyAlignment="1">
      <alignment horizontal="right"/>
    </xf>
    <xf numFmtId="44" fontId="20" fillId="0" borderId="48" xfId="0" applyNumberFormat="1" applyFont="1" applyBorder="1" applyAlignment="1" applyProtection="1">
      <alignment horizontal="right"/>
      <protection locked="0"/>
    </xf>
    <xf numFmtId="44" fontId="34" fillId="0" borderId="18" xfId="0" applyNumberFormat="1" applyFont="1" applyBorder="1" applyAlignment="1">
      <alignment horizontal="right"/>
    </xf>
    <xf numFmtId="0" fontId="34" fillId="0" borderId="16" xfId="0" applyFont="1" applyBorder="1" applyAlignment="1">
      <alignment horizontal="center"/>
    </xf>
    <xf numFmtId="44" fontId="20" fillId="0" borderId="54" xfId="0" applyNumberFormat="1" applyFont="1" applyBorder="1" applyAlignment="1">
      <alignment horizontal="right"/>
    </xf>
    <xf numFmtId="0" fontId="23" fillId="0" borderId="4" xfId="0" applyFont="1" applyBorder="1"/>
    <xf numFmtId="0" fontId="23" fillId="0" borderId="0" xfId="0" applyFont="1"/>
    <xf numFmtId="0" fontId="23" fillId="0" borderId="2" xfId="0" applyFont="1" applyBorder="1"/>
    <xf numFmtId="0" fontId="23" fillId="0" borderId="5" xfId="0" applyFont="1" applyBorder="1"/>
    <xf numFmtId="49" fontId="20" fillId="0" borderId="0" xfId="0" applyNumberFormat="1" applyFont="1" applyAlignment="1" applyProtection="1">
      <alignment wrapText="1"/>
      <protection locked="0"/>
    </xf>
    <xf numFmtId="49" fontId="20" fillId="0" borderId="5" xfId="0" applyNumberFormat="1" applyFont="1" applyBorder="1" applyAlignment="1" applyProtection="1">
      <alignment wrapText="1"/>
      <protection locked="0"/>
    </xf>
    <xf numFmtId="0" fontId="19" fillId="0" borderId="4" xfId="0" quotePrefix="1" applyFont="1" applyBorder="1" applyAlignment="1">
      <alignment horizontal="center"/>
    </xf>
    <xf numFmtId="0" fontId="32" fillId="0" borderId="1" xfId="0" applyFont="1" applyBorder="1"/>
    <xf numFmtId="0" fontId="24" fillId="0" borderId="4" xfId="0" applyFont="1" applyBorder="1"/>
    <xf numFmtId="0" fontId="24" fillId="0" borderId="0" xfId="0" applyFont="1" applyAlignment="1">
      <alignment horizontal="left" vertical="top" wrapText="1"/>
    </xf>
    <xf numFmtId="0" fontId="24" fillId="0" borderId="5" xfId="0" applyFont="1" applyBorder="1" applyAlignment="1">
      <alignment horizontal="left" vertical="top" wrapText="1"/>
    </xf>
    <xf numFmtId="0" fontId="19" fillId="0" borderId="3" xfId="0" applyFont="1" applyBorder="1" applyAlignment="1">
      <alignment horizontal="center"/>
    </xf>
    <xf numFmtId="0" fontId="19" fillId="4" borderId="44" xfId="0" applyFont="1" applyFill="1" applyBorder="1" applyAlignment="1">
      <alignment horizontal="center" vertical="center" wrapText="1"/>
    </xf>
    <xf numFmtId="0" fontId="19" fillId="4" borderId="52" xfId="0" applyFont="1" applyFill="1" applyBorder="1" applyAlignment="1">
      <alignment horizontal="center" vertical="center" wrapText="1"/>
    </xf>
    <xf numFmtId="14" fontId="25" fillId="4" borderId="61" xfId="0" applyNumberFormat="1" applyFont="1" applyFill="1" applyBorder="1" applyAlignment="1">
      <alignment horizontal="center"/>
    </xf>
    <xf numFmtId="168" fontId="25" fillId="4" borderId="61" xfId="0" applyNumberFormat="1" applyFont="1" applyFill="1" applyBorder="1" applyAlignment="1">
      <alignment horizontal="center"/>
    </xf>
    <xf numFmtId="44" fontId="25" fillId="4" borderId="61" xfId="0" applyNumberFormat="1" applyFont="1" applyFill="1" applyBorder="1" applyAlignment="1">
      <alignment horizontal="right"/>
    </xf>
    <xf numFmtId="169" fontId="25" fillId="4" borderId="61" xfId="1" applyNumberFormat="1" applyFont="1" applyFill="1" applyBorder="1" applyAlignment="1">
      <alignment horizontal="right"/>
    </xf>
    <xf numFmtId="10" fontId="25" fillId="4" borderId="61" xfId="0" applyNumberFormat="1" applyFont="1" applyFill="1" applyBorder="1" applyAlignment="1">
      <alignment horizontal="center"/>
    </xf>
    <xf numFmtId="49" fontId="25" fillId="4" borderId="62" xfId="0" applyNumberFormat="1" applyFont="1" applyFill="1" applyBorder="1" applyAlignment="1">
      <alignment horizontal="center"/>
    </xf>
    <xf numFmtId="168" fontId="20" fillId="3" borderId="46" xfId="0" applyNumberFormat="1" applyFont="1" applyFill="1" applyBorder="1" applyAlignment="1" applyProtection="1">
      <alignment horizontal="center"/>
      <protection locked="0"/>
    </xf>
    <xf numFmtId="44" fontId="20" fillId="3" borderId="46" xfId="0" applyNumberFormat="1" applyFont="1" applyFill="1" applyBorder="1" applyAlignment="1" applyProtection="1">
      <alignment horizontal="right"/>
      <protection locked="0"/>
    </xf>
    <xf numFmtId="169" fontId="20" fillId="3" borderId="46" xfId="1" applyNumberFormat="1" applyFont="1" applyFill="1" applyBorder="1" applyAlignment="1" applyProtection="1">
      <alignment horizontal="right"/>
      <protection locked="0"/>
    </xf>
    <xf numFmtId="10" fontId="20" fillId="3" borderId="46" xfId="0" applyNumberFormat="1" applyFont="1" applyFill="1" applyBorder="1" applyAlignment="1" applyProtection="1">
      <alignment horizontal="center"/>
      <protection locked="0"/>
    </xf>
    <xf numFmtId="170" fontId="24" fillId="0" borderId="48" xfId="0" applyNumberFormat="1" applyFont="1" applyBorder="1" applyAlignment="1">
      <alignment horizontal="right"/>
    </xf>
    <xf numFmtId="49" fontId="20" fillId="3" borderId="63" xfId="0" applyNumberFormat="1" applyFont="1" applyFill="1" applyBorder="1" applyAlignment="1" applyProtection="1">
      <alignment horizontal="center"/>
      <protection locked="0"/>
    </xf>
    <xf numFmtId="168" fontId="20" fillId="0" borderId="46" xfId="0" applyNumberFormat="1" applyFont="1" applyBorder="1" applyAlignment="1" applyProtection="1">
      <alignment horizontal="center"/>
      <protection locked="0"/>
    </xf>
    <xf numFmtId="169" fontId="20" fillId="0" borderId="46" xfId="1" applyNumberFormat="1" applyFont="1" applyBorder="1" applyAlignment="1" applyProtection="1">
      <alignment horizontal="right"/>
      <protection locked="0"/>
    </xf>
    <xf numFmtId="10" fontId="20" fillId="0" borderId="46" xfId="0" applyNumberFormat="1" applyFont="1" applyBorder="1" applyAlignment="1" applyProtection="1">
      <alignment horizontal="center"/>
      <protection locked="0"/>
    </xf>
    <xf numFmtId="49" fontId="20" fillId="0" borderId="63" xfId="0" applyNumberFormat="1" applyFont="1" applyBorder="1" applyAlignment="1" applyProtection="1">
      <alignment horizontal="center"/>
      <protection locked="0"/>
    </xf>
    <xf numFmtId="44" fontId="20" fillId="0" borderId="47" xfId="0" applyNumberFormat="1" applyFont="1" applyBorder="1" applyAlignment="1" applyProtection="1">
      <alignment horizontal="right"/>
      <protection locked="0"/>
    </xf>
    <xf numFmtId="49" fontId="20" fillId="0" borderId="66" xfId="0" applyNumberFormat="1" applyFont="1" applyBorder="1" applyAlignment="1" applyProtection="1">
      <alignment horizontal="center"/>
      <protection locked="0"/>
    </xf>
    <xf numFmtId="168" fontId="20" fillId="0" borderId="52" xfId="0" applyNumberFormat="1" applyFont="1" applyBorder="1" applyAlignment="1" applyProtection="1">
      <alignment horizontal="center"/>
      <protection locked="0"/>
    </xf>
    <xf numFmtId="44" fontId="20" fillId="0" borderId="52" xfId="0" applyNumberFormat="1" applyFont="1" applyBorder="1" applyAlignment="1" applyProtection="1">
      <alignment horizontal="right"/>
      <protection locked="0"/>
    </xf>
    <xf numFmtId="169" fontId="20" fillId="0" borderId="52" xfId="1" applyNumberFormat="1" applyFont="1" applyBorder="1" applyAlignment="1" applyProtection="1">
      <alignment horizontal="right"/>
      <protection locked="0"/>
    </xf>
    <xf numFmtId="10" fontId="20" fillId="0" borderId="52" xfId="0" applyNumberFormat="1" applyFont="1" applyBorder="1" applyAlignment="1" applyProtection="1">
      <alignment horizontal="center"/>
      <protection locked="0"/>
    </xf>
    <xf numFmtId="170" fontId="24" fillId="0" borderId="16" xfId="0" applyNumberFormat="1" applyFont="1" applyBorder="1" applyAlignment="1">
      <alignment horizontal="right"/>
    </xf>
    <xf numFmtId="49" fontId="20" fillId="0" borderId="64" xfId="0" applyNumberFormat="1" applyFont="1" applyBorder="1" applyAlignment="1" applyProtection="1">
      <alignment horizontal="center"/>
      <protection locked="0"/>
    </xf>
    <xf numFmtId="0" fontId="34" fillId="0" borderId="56" xfId="0" applyFont="1" applyBorder="1" applyAlignment="1">
      <alignment horizontal="center"/>
    </xf>
    <xf numFmtId="44" fontId="20" fillId="0" borderId="56" xfId="0" applyNumberFormat="1" applyFont="1" applyBorder="1" applyAlignment="1">
      <alignment horizontal="right"/>
    </xf>
    <xf numFmtId="164" fontId="36" fillId="0" borderId="5" xfId="0" applyNumberFormat="1" applyFont="1" applyBorder="1" applyAlignment="1">
      <alignment horizontal="center"/>
    </xf>
    <xf numFmtId="0" fontId="24" fillId="0" borderId="4" xfId="0" applyFont="1" applyBorder="1" applyAlignment="1">
      <alignment wrapText="1"/>
    </xf>
    <xf numFmtId="0" fontId="24" fillId="0" borderId="0" xfId="0" applyFont="1" applyAlignment="1">
      <alignment wrapText="1"/>
    </xf>
    <xf numFmtId="0" fontId="24" fillId="0" borderId="5" xfId="0" applyFont="1" applyBorder="1" applyAlignment="1">
      <alignment wrapText="1"/>
    </xf>
    <xf numFmtId="0" fontId="19" fillId="4" borderId="42" xfId="0" applyFont="1" applyFill="1" applyBorder="1" applyAlignment="1">
      <alignment horizontal="center" vertical="center" wrapText="1"/>
    </xf>
    <xf numFmtId="10" fontId="20" fillId="3" borderId="61" xfId="0" applyNumberFormat="1" applyFont="1" applyFill="1" applyBorder="1" applyAlignment="1" applyProtection="1">
      <alignment horizontal="center"/>
      <protection locked="0"/>
    </xf>
    <xf numFmtId="44" fontId="20" fillId="0" borderId="52" xfId="0" applyNumberFormat="1" applyFont="1" applyBorder="1" applyAlignment="1">
      <alignment horizontal="right"/>
    </xf>
    <xf numFmtId="164" fontId="36" fillId="0" borderId="0" xfId="0" applyNumberFormat="1" applyFont="1" applyAlignment="1">
      <alignment horizontal="center"/>
    </xf>
    <xf numFmtId="0" fontId="19" fillId="0" borderId="5" xfId="0" applyFont="1" applyBorder="1" applyAlignment="1">
      <alignment horizontal="left" vertical="top"/>
    </xf>
    <xf numFmtId="0" fontId="20" fillId="0" borderId="4" xfId="0" applyFont="1" applyBorder="1" applyAlignment="1">
      <alignment wrapText="1"/>
    </xf>
    <xf numFmtId="0" fontId="20" fillId="0" borderId="0" xfId="0" applyFont="1" applyAlignment="1">
      <alignment wrapText="1"/>
    </xf>
    <xf numFmtId="0" fontId="20" fillId="0" borderId="5" xfId="0" applyFont="1" applyBorder="1" applyAlignment="1">
      <alignment wrapText="1"/>
    </xf>
    <xf numFmtId="0" fontId="23" fillId="0" borderId="0" xfId="0" applyFont="1" applyAlignment="1">
      <alignment horizontal="right"/>
    </xf>
    <xf numFmtId="0" fontId="24" fillId="0" borderId="0" xfId="0" applyFont="1" applyAlignment="1">
      <alignment horizontal="left" wrapText="1"/>
    </xf>
    <xf numFmtId="0" fontId="24" fillId="0" borderId="5" xfId="0" applyFont="1" applyBorder="1" applyAlignment="1">
      <alignment horizontal="left" wrapText="1"/>
    </xf>
    <xf numFmtId="0" fontId="24" fillId="0" borderId="4" xfId="0" applyFont="1" applyBorder="1" applyAlignment="1">
      <alignment horizontal="left" indent="2"/>
    </xf>
    <xf numFmtId="49" fontId="25" fillId="4" borderId="43" xfId="0" applyNumberFormat="1" applyFont="1" applyFill="1" applyBorder="1" applyAlignment="1">
      <alignment horizontal="left" wrapText="1"/>
    </xf>
    <xf numFmtId="44" fontId="25" fillId="4" borderId="62" xfId="2" applyFont="1" applyFill="1" applyBorder="1" applyAlignment="1">
      <alignment horizontal="center" wrapText="1"/>
    </xf>
    <xf numFmtId="168" fontId="20" fillId="3" borderId="46" xfId="0" applyNumberFormat="1" applyFont="1" applyFill="1" applyBorder="1" applyAlignment="1" applyProtection="1">
      <alignment horizontal="left"/>
      <protection locked="0"/>
    </xf>
    <xf numFmtId="3" fontId="20" fillId="3" borderId="46" xfId="0" applyNumberFormat="1" applyFont="1" applyFill="1" applyBorder="1" applyAlignment="1" applyProtection="1">
      <alignment horizontal="center"/>
      <protection locked="0"/>
    </xf>
    <xf numFmtId="0" fontId="20" fillId="3" borderId="46" xfId="0" applyFont="1" applyFill="1" applyBorder="1" applyAlignment="1" applyProtection="1">
      <alignment horizontal="center"/>
      <protection locked="0"/>
    </xf>
    <xf numFmtId="44" fontId="20" fillId="3" borderId="65" xfId="0" applyNumberFormat="1" applyFont="1" applyFill="1" applyBorder="1" applyAlignment="1" applyProtection="1">
      <alignment horizontal="right"/>
      <protection locked="0"/>
    </xf>
    <xf numFmtId="168" fontId="20" fillId="0" borderId="48" xfId="0" applyNumberFormat="1" applyFont="1" applyBorder="1" applyAlignment="1" applyProtection="1">
      <alignment horizontal="left" wrapText="1"/>
      <protection locked="0"/>
    </xf>
    <xf numFmtId="168" fontId="20" fillId="0" borderId="16" xfId="0" applyNumberFormat="1" applyFont="1" applyBorder="1" applyAlignment="1" applyProtection="1">
      <alignment horizontal="left" wrapText="1"/>
      <protection locked="0"/>
    </xf>
    <xf numFmtId="0" fontId="24" fillId="0" borderId="4" xfId="0" applyFont="1" applyBorder="1" applyAlignment="1">
      <alignment horizontal="left" vertical="top"/>
    </xf>
    <xf numFmtId="0" fontId="24" fillId="0" borderId="0" xfId="0" applyFont="1" applyAlignment="1">
      <alignment horizontal="left" vertical="top"/>
    </xf>
    <xf numFmtId="0" fontId="24" fillId="0" borderId="5" xfId="0" applyFont="1" applyBorder="1" applyAlignment="1">
      <alignment horizontal="left" vertical="top"/>
    </xf>
    <xf numFmtId="0" fontId="24" fillId="0" borderId="0" xfId="0" applyFont="1" applyAlignment="1">
      <alignment horizontal="left"/>
    </xf>
    <xf numFmtId="0" fontId="20" fillId="0" borderId="0" xfId="0" applyFont="1" applyAlignment="1">
      <alignment vertical="top" wrapText="1"/>
    </xf>
    <xf numFmtId="0" fontId="20" fillId="0" borderId="5" xfId="0" applyFont="1" applyBorder="1" applyAlignment="1">
      <alignment vertical="top" wrapText="1"/>
    </xf>
    <xf numFmtId="0" fontId="24" fillId="0" borderId="5" xfId="0" applyFont="1" applyBorder="1" applyAlignment="1">
      <alignment vertical="top" wrapText="1"/>
    </xf>
    <xf numFmtId="0" fontId="24" fillId="0" borderId="6" xfId="0" applyFont="1" applyBorder="1"/>
    <xf numFmtId="0" fontId="24" fillId="0" borderId="7" xfId="0" applyFont="1" applyBorder="1"/>
    <xf numFmtId="44" fontId="20" fillId="0" borderId="51" xfId="0" applyNumberFormat="1" applyFont="1" applyBorder="1" applyAlignment="1">
      <alignment horizontal="right"/>
    </xf>
    <xf numFmtId="0" fontId="24" fillId="0" borderId="4" xfId="0" applyFont="1" applyBorder="1" applyAlignment="1">
      <alignment vertical="top" wrapText="1"/>
    </xf>
    <xf numFmtId="0" fontId="23" fillId="0" borderId="6" xfId="0" applyFont="1" applyBorder="1"/>
    <xf numFmtId="0" fontId="23" fillId="0" borderId="7" xfId="0" applyFont="1" applyBorder="1"/>
    <xf numFmtId="49" fontId="20" fillId="3" borderId="62" xfId="0" applyNumberFormat="1" applyFont="1" applyFill="1" applyBorder="1" applyAlignment="1" applyProtection="1">
      <alignment horizontal="center"/>
      <protection locked="0"/>
    </xf>
    <xf numFmtId="0" fontId="23" fillId="0" borderId="0" xfId="0" applyFont="1" applyAlignment="1">
      <alignment horizontal="left"/>
    </xf>
    <xf numFmtId="0" fontId="24" fillId="0" borderId="4" xfId="0" applyFont="1" applyBorder="1" applyAlignment="1">
      <alignment horizontal="left"/>
    </xf>
    <xf numFmtId="0" fontId="19" fillId="0" borderId="2" xfId="0" applyFont="1" applyBorder="1" applyAlignment="1">
      <alignment horizontal="right"/>
    </xf>
    <xf numFmtId="164" fontId="20" fillId="3" borderId="43" xfId="0" applyNumberFormat="1" applyFont="1" applyFill="1" applyBorder="1" applyProtection="1">
      <protection locked="0"/>
    </xf>
    <xf numFmtId="0" fontId="20" fillId="3" borderId="61" xfId="0" applyFont="1" applyFill="1" applyBorder="1" applyAlignment="1" applyProtection="1">
      <alignment wrapText="1"/>
      <protection locked="0"/>
    </xf>
    <xf numFmtId="164" fontId="20" fillId="0" borderId="36" xfId="0" applyNumberFormat="1" applyFont="1" applyBorder="1" applyProtection="1">
      <protection locked="0"/>
    </xf>
    <xf numFmtId="44" fontId="20" fillId="0" borderId="48" xfId="0" applyNumberFormat="1" applyFont="1" applyBorder="1" applyAlignment="1" applyProtection="1">
      <alignment horizontal="right" vertical="center"/>
      <protection locked="0"/>
    </xf>
    <xf numFmtId="0" fontId="20" fillId="0" borderId="48" xfId="0" applyFont="1" applyBorder="1" applyAlignment="1" applyProtection="1">
      <alignment horizontal="center" vertical="center"/>
      <protection locked="0"/>
    </xf>
    <xf numFmtId="10" fontId="20" fillId="0" borderId="48" xfId="0" applyNumberFormat="1" applyFont="1" applyBorder="1" applyAlignment="1" applyProtection="1">
      <alignment horizontal="center" vertical="center"/>
      <protection locked="0"/>
    </xf>
    <xf numFmtId="1" fontId="20" fillId="0" borderId="48" xfId="0" applyNumberFormat="1" applyFont="1" applyBorder="1" applyAlignment="1" applyProtection="1">
      <alignment horizontal="center"/>
      <protection locked="0"/>
    </xf>
    <xf numFmtId="49" fontId="20" fillId="0" borderId="36" xfId="0" applyNumberFormat="1" applyFont="1" applyBorder="1" applyAlignment="1" applyProtection="1">
      <alignment horizontal="center" wrapText="1"/>
      <protection locked="0"/>
    </xf>
    <xf numFmtId="49" fontId="20" fillId="0" borderId="38" xfId="0" applyNumberFormat="1" applyFont="1" applyBorder="1" applyAlignment="1" applyProtection="1">
      <alignment horizontal="center" wrapText="1"/>
      <protection locked="0"/>
    </xf>
    <xf numFmtId="1" fontId="20" fillId="0" borderId="16" xfId="0" applyNumberFormat="1" applyFont="1" applyBorder="1" applyAlignment="1" applyProtection="1">
      <alignment horizontal="center"/>
      <protection locked="0"/>
    </xf>
    <xf numFmtId="44" fontId="20" fillId="0" borderId="40" xfId="0" applyNumberFormat="1" applyFont="1" applyBorder="1" applyAlignment="1">
      <alignment horizontal="right"/>
    </xf>
    <xf numFmtId="0" fontId="24" fillId="0" borderId="5" xfId="0" applyFont="1" applyBorder="1" applyAlignment="1">
      <alignment horizontal="left"/>
    </xf>
    <xf numFmtId="0" fontId="23" fillId="0" borderId="0" xfId="0" applyFont="1" applyAlignment="1">
      <alignment horizontal="left" wrapText="1"/>
    </xf>
    <xf numFmtId="0" fontId="32" fillId="0" borderId="4" xfId="0" applyFont="1" applyBorder="1"/>
    <xf numFmtId="44" fontId="25" fillId="4" borderId="41" xfId="0" applyNumberFormat="1" applyFont="1" applyFill="1" applyBorder="1" applyAlignment="1">
      <alignment horizontal="right"/>
    </xf>
    <xf numFmtId="10" fontId="25" fillId="4" borderId="41" xfId="0" applyNumberFormat="1" applyFont="1" applyFill="1" applyBorder="1" applyAlignment="1">
      <alignment horizontal="center"/>
    </xf>
    <xf numFmtId="44" fontId="25" fillId="4" borderId="42" xfId="0" applyNumberFormat="1" applyFont="1" applyFill="1" applyBorder="1" applyAlignment="1">
      <alignment horizontal="right"/>
    </xf>
    <xf numFmtId="44" fontId="20" fillId="0" borderId="9" xfId="0" applyNumberFormat="1" applyFont="1" applyBorder="1" applyAlignment="1">
      <alignment horizontal="right"/>
    </xf>
    <xf numFmtId="0" fontId="19" fillId="0" borderId="4" xfId="0" applyFont="1" applyBorder="1" applyAlignment="1">
      <alignment horizontal="center" vertical="top"/>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20" fillId="0" borderId="0" xfId="0" applyFont="1" applyProtection="1">
      <protection locked="0"/>
    </xf>
    <xf numFmtId="0" fontId="20" fillId="3" borderId="0" xfId="0" applyFont="1" applyFill="1" applyProtection="1">
      <protection locked="0"/>
    </xf>
    <xf numFmtId="0" fontId="20" fillId="0" borderId="5" xfId="0" applyFont="1" applyBorder="1" applyProtection="1">
      <protection locked="0"/>
    </xf>
    <xf numFmtId="0" fontId="20" fillId="0" borderId="0" xfId="0" applyFont="1" applyAlignment="1">
      <alignment horizontal="left" vertical="top"/>
    </xf>
    <xf numFmtId="0" fontId="20" fillId="0" borderId="0" xfId="0" applyFont="1" applyAlignment="1">
      <alignment horizontal="left"/>
    </xf>
    <xf numFmtId="0" fontId="20" fillId="3" borderId="24" xfId="0" applyFont="1" applyFill="1" applyBorder="1" applyProtection="1">
      <protection locked="0"/>
    </xf>
    <xf numFmtId="0" fontId="20" fillId="0" borderId="0" xfId="0" applyFont="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vertical="top"/>
      <protection locked="0"/>
    </xf>
    <xf numFmtId="0" fontId="20" fillId="0" borderId="5" xfId="0" applyFont="1" applyBorder="1" applyAlignment="1" applyProtection="1">
      <alignment horizontal="center" vertical="top"/>
      <protection locked="0"/>
    </xf>
    <xf numFmtId="44" fontId="24" fillId="0" borderId="46" xfId="0" applyNumberFormat="1" applyFont="1" applyBorder="1" applyAlignment="1">
      <alignment horizontal="right"/>
    </xf>
    <xf numFmtId="44" fontId="24" fillId="3" borderId="26" xfId="0" applyNumberFormat="1" applyFont="1" applyFill="1" applyBorder="1" applyAlignment="1" applyProtection="1">
      <alignment horizontal="right"/>
      <protection locked="0"/>
    </xf>
    <xf numFmtId="49" fontId="20" fillId="3" borderId="65" xfId="0" applyNumberFormat="1" applyFont="1" applyFill="1" applyBorder="1" applyAlignment="1" applyProtection="1">
      <alignment horizontal="center"/>
      <protection locked="0"/>
    </xf>
    <xf numFmtId="44" fontId="24" fillId="0" borderId="36" xfId="0" applyNumberFormat="1" applyFont="1" applyBorder="1" applyAlignment="1" applyProtection="1">
      <alignment horizontal="right"/>
      <protection locked="0"/>
    </xf>
    <xf numFmtId="44" fontId="24" fillId="0" borderId="38" xfId="0" applyNumberFormat="1" applyFont="1" applyBorder="1" applyAlignment="1" applyProtection="1">
      <alignment horizontal="right"/>
      <protection locked="0"/>
    </xf>
    <xf numFmtId="44" fontId="23" fillId="0" borderId="54" xfId="0" applyNumberFormat="1" applyFont="1" applyBorder="1" applyAlignment="1">
      <alignment horizontal="right"/>
    </xf>
    <xf numFmtId="164" fontId="20" fillId="0" borderId="5" xfId="0" applyNumberFormat="1" applyFont="1" applyBorder="1" applyAlignment="1">
      <alignment horizontal="center"/>
    </xf>
    <xf numFmtId="0" fontId="19" fillId="0" borderId="2" xfId="0" applyFont="1" applyBorder="1" applyAlignment="1" applyProtection="1">
      <alignment vertical="top"/>
      <protection locked="0"/>
    </xf>
    <xf numFmtId="0" fontId="24" fillId="0" borderId="3" xfId="0" applyFont="1" applyBorder="1" applyAlignment="1">
      <alignment horizontal="left"/>
    </xf>
    <xf numFmtId="0" fontId="19" fillId="4" borderId="54" xfId="0" applyFont="1" applyFill="1" applyBorder="1" applyAlignment="1">
      <alignment horizontal="center" wrapText="1"/>
    </xf>
    <xf numFmtId="10" fontId="20" fillId="0" borderId="47" xfId="0" applyNumberFormat="1" applyFont="1" applyBorder="1" applyAlignment="1" applyProtection="1">
      <alignment horizontal="center"/>
      <protection locked="0"/>
    </xf>
    <xf numFmtId="44" fontId="20" fillId="0" borderId="66" xfId="0" applyNumberFormat="1" applyFont="1" applyBorder="1" applyAlignment="1" applyProtection="1">
      <alignment horizontal="right"/>
      <protection locked="0"/>
    </xf>
    <xf numFmtId="44" fontId="20" fillId="3" borderId="63" xfId="0" applyNumberFormat="1" applyFont="1" applyFill="1" applyBorder="1" applyAlignment="1" applyProtection="1">
      <alignment horizontal="right"/>
      <protection locked="0"/>
    </xf>
    <xf numFmtId="44" fontId="20" fillId="0" borderId="16" xfId="0" applyNumberFormat="1" applyFont="1" applyBorder="1" applyAlignment="1" applyProtection="1">
      <alignment horizontal="center"/>
      <protection locked="0"/>
    </xf>
    <xf numFmtId="0" fontId="34" fillId="0" borderId="0" xfId="0" applyFont="1" applyAlignment="1">
      <alignment horizontal="right"/>
    </xf>
    <xf numFmtId="44" fontId="34" fillId="0" borderId="16" xfId="0" applyNumberFormat="1" applyFont="1" applyBorder="1" applyAlignment="1" applyProtection="1">
      <alignment horizontal="right"/>
      <protection locked="0"/>
    </xf>
    <xf numFmtId="0" fontId="34" fillId="0" borderId="19" xfId="0" applyFont="1" applyBorder="1" applyAlignment="1" applyProtection="1">
      <alignment horizontal="center"/>
      <protection locked="0"/>
    </xf>
    <xf numFmtId="0" fontId="34" fillId="0" borderId="54" xfId="0" applyFont="1" applyBorder="1" applyAlignment="1">
      <alignment horizontal="center"/>
    </xf>
    <xf numFmtId="0" fontId="19" fillId="4" borderId="53" xfId="0" applyFont="1" applyFill="1" applyBorder="1" applyAlignment="1">
      <alignment horizontal="center" vertical="center" wrapText="1"/>
    </xf>
    <xf numFmtId="14" fontId="25" fillId="4" borderId="41" xfId="0" applyNumberFormat="1" applyFont="1" applyFill="1" applyBorder="1" applyAlignment="1">
      <alignment horizontal="center"/>
    </xf>
    <xf numFmtId="168" fontId="25" fillId="4" borderId="41" xfId="0" applyNumberFormat="1" applyFont="1" applyFill="1" applyBorder="1" applyAlignment="1">
      <alignment horizontal="center"/>
    </xf>
    <xf numFmtId="169" fontId="25" fillId="4" borderId="41" xfId="1" applyNumberFormat="1" applyFont="1" applyFill="1" applyBorder="1" applyAlignment="1">
      <alignment horizontal="right"/>
    </xf>
    <xf numFmtId="49" fontId="25" fillId="4" borderId="42" xfId="0" applyNumberFormat="1" applyFont="1" applyFill="1" applyBorder="1" applyAlignment="1">
      <alignment horizontal="center"/>
    </xf>
    <xf numFmtId="49" fontId="20" fillId="0" borderId="65" xfId="0" applyNumberFormat="1" applyFont="1" applyBorder="1" applyAlignment="1" applyProtection="1">
      <alignment horizontal="center"/>
      <protection locked="0"/>
    </xf>
    <xf numFmtId="168" fontId="20" fillId="0" borderId="48" xfId="0" applyNumberFormat="1" applyFont="1" applyBorder="1" applyAlignment="1" applyProtection="1">
      <alignment horizontal="center"/>
      <protection locked="0"/>
    </xf>
    <xf numFmtId="168" fontId="20" fillId="0" borderId="16" xfId="0" applyNumberFormat="1" applyFont="1" applyBorder="1" applyAlignment="1" applyProtection="1">
      <alignment horizontal="center"/>
      <protection locked="0"/>
    </xf>
    <xf numFmtId="0" fontId="32" fillId="0" borderId="6" xfId="0" applyFont="1" applyBorder="1"/>
    <xf numFmtId="0" fontId="19" fillId="6" borderId="45" xfId="0" applyFont="1" applyFill="1" applyBorder="1" applyAlignment="1">
      <alignment vertical="center"/>
    </xf>
    <xf numFmtId="0" fontId="19" fillId="6" borderId="46" xfId="0" applyFont="1" applyFill="1" applyBorder="1" applyAlignment="1">
      <alignment vertical="center"/>
    </xf>
    <xf numFmtId="0" fontId="19" fillId="6" borderId="26" xfId="0" applyFont="1" applyFill="1" applyBorder="1" applyAlignment="1">
      <alignment vertical="center"/>
    </xf>
    <xf numFmtId="0" fontId="19" fillId="6" borderId="24" xfId="0" applyFont="1" applyFill="1" applyBorder="1" applyAlignment="1">
      <alignment vertical="center"/>
    </xf>
    <xf numFmtId="0" fontId="19" fillId="6" borderId="25" xfId="0" applyFont="1" applyFill="1" applyBorder="1" applyAlignment="1">
      <alignment vertical="center"/>
    </xf>
    <xf numFmtId="0" fontId="19" fillId="6" borderId="71" xfId="0" applyFont="1" applyFill="1" applyBorder="1" applyAlignment="1">
      <alignment horizontal="right" vertical="center"/>
    </xf>
    <xf numFmtId="0" fontId="19" fillId="6" borderId="5" xfId="0" applyFont="1" applyFill="1" applyBorder="1" applyAlignment="1">
      <alignment vertical="center"/>
    </xf>
    <xf numFmtId="9" fontId="20" fillId="0" borderId="0" xfId="3" applyFont="1" applyAlignment="1">
      <alignment wrapText="1"/>
    </xf>
    <xf numFmtId="9" fontId="0" fillId="0" borderId="0" xfId="3" applyFont="1"/>
    <xf numFmtId="9" fontId="23" fillId="0" borderId="0" xfId="3" applyFont="1" applyAlignment="1">
      <alignment horizontal="right"/>
    </xf>
    <xf numFmtId="0" fontId="24" fillId="0" borderId="9" xfId="0" applyFont="1" applyBorder="1" applyAlignment="1">
      <alignment horizontal="left" indent="2"/>
    </xf>
    <xf numFmtId="0" fontId="20" fillId="0" borderId="10" xfId="0" applyFont="1" applyBorder="1" applyAlignment="1">
      <alignment wrapText="1"/>
    </xf>
    <xf numFmtId="9" fontId="23" fillId="0" borderId="10" xfId="3" applyFont="1" applyBorder="1" applyAlignment="1">
      <alignment horizontal="right"/>
    </xf>
    <xf numFmtId="0" fontId="20" fillId="0" borderId="11" xfId="0" applyFont="1" applyBorder="1" applyAlignment="1">
      <alignment wrapText="1"/>
    </xf>
    <xf numFmtId="44" fontId="25" fillId="4" borderId="41" xfId="0" applyNumberFormat="1" applyFont="1" applyFill="1" applyBorder="1" applyAlignment="1">
      <alignment horizontal="center" wrapText="1"/>
    </xf>
    <xf numFmtId="44" fontId="25" fillId="4" borderId="41" xfId="0" applyNumberFormat="1" applyFont="1" applyFill="1" applyBorder="1" applyAlignment="1">
      <alignment horizontal="right" wrapText="1"/>
    </xf>
    <xf numFmtId="9" fontId="25" fillId="4" borderId="41" xfId="3" applyFont="1" applyFill="1" applyBorder="1" applyAlignment="1">
      <alignment horizontal="center" wrapText="1"/>
    </xf>
    <xf numFmtId="168" fontId="20" fillId="3" borderId="61" xfId="0" applyNumberFormat="1" applyFont="1" applyFill="1" applyBorder="1" applyAlignment="1" applyProtection="1">
      <alignment horizontal="left"/>
      <protection locked="0"/>
    </xf>
    <xf numFmtId="3" fontId="20" fillId="3" borderId="61" xfId="0" applyNumberFormat="1" applyFont="1" applyFill="1" applyBorder="1" applyAlignment="1" applyProtection="1">
      <alignment horizontal="center"/>
      <protection locked="0"/>
    </xf>
    <xf numFmtId="1" fontId="20" fillId="3" borderId="61" xfId="1" applyNumberFormat="1" applyFont="1" applyFill="1" applyBorder="1" applyAlignment="1" applyProtection="1">
      <alignment horizontal="center"/>
      <protection locked="0"/>
    </xf>
    <xf numFmtId="9" fontId="20" fillId="3" borderId="61" xfId="3" applyFont="1" applyFill="1" applyBorder="1" applyAlignment="1" applyProtection="1">
      <alignment horizontal="center"/>
      <protection locked="0"/>
    </xf>
    <xf numFmtId="168" fontId="20" fillId="0" borderId="25" xfId="0" applyNumberFormat="1" applyFont="1" applyBorder="1" applyAlignment="1" applyProtection="1">
      <alignment horizontal="left"/>
      <protection locked="0"/>
    </xf>
    <xf numFmtId="3" fontId="20" fillId="0" borderId="46" xfId="0" applyNumberFormat="1" applyFont="1" applyBorder="1" applyAlignment="1" applyProtection="1">
      <alignment horizontal="center"/>
      <protection locked="0"/>
    </xf>
    <xf numFmtId="1" fontId="20" fillId="0" borderId="46" xfId="0" applyNumberFormat="1" applyFont="1" applyBorder="1" applyAlignment="1" applyProtection="1">
      <alignment horizontal="center"/>
      <protection locked="0"/>
    </xf>
    <xf numFmtId="9" fontId="20" fillId="0" borderId="46" xfId="3" applyFont="1" applyBorder="1" applyAlignment="1" applyProtection="1">
      <alignment horizontal="center"/>
      <protection locked="0"/>
    </xf>
    <xf numFmtId="168" fontId="20" fillId="0" borderId="46" xfId="0" applyNumberFormat="1" applyFont="1" applyBorder="1" applyAlignment="1" applyProtection="1">
      <alignment horizontal="left"/>
      <protection locked="0"/>
    </xf>
    <xf numFmtId="168" fontId="20" fillId="0" borderId="52" xfId="0" applyNumberFormat="1" applyFont="1" applyBorder="1" applyAlignment="1" applyProtection="1">
      <alignment horizontal="left"/>
      <protection locked="0"/>
    </xf>
    <xf numFmtId="3" fontId="20" fillId="0" borderId="52" xfId="0" applyNumberFormat="1" applyFont="1" applyBorder="1" applyAlignment="1" applyProtection="1">
      <alignment horizontal="center"/>
      <protection locked="0"/>
    </xf>
    <xf numFmtId="2" fontId="20" fillId="0" borderId="52" xfId="0" applyNumberFormat="1" applyFont="1" applyBorder="1" applyAlignment="1" applyProtection="1">
      <alignment horizontal="center"/>
      <protection locked="0"/>
    </xf>
    <xf numFmtId="9" fontId="20" fillId="0" borderId="52" xfId="3" applyFont="1" applyBorder="1" applyAlignment="1" applyProtection="1">
      <alignment horizontal="center"/>
      <protection locked="0"/>
    </xf>
    <xf numFmtId="9" fontId="34" fillId="0" borderId="0" xfId="3" applyFont="1" applyAlignment="1">
      <alignment horizontal="center"/>
    </xf>
    <xf numFmtId="164" fontId="20" fillId="0" borderId="6" xfId="0" applyNumberFormat="1" applyFont="1" applyBorder="1" applyAlignment="1">
      <alignment horizontal="right"/>
    </xf>
    <xf numFmtId="164" fontId="20" fillId="0" borderId="56" xfId="0" applyNumberFormat="1" applyFont="1" applyBorder="1" applyAlignment="1">
      <alignment horizontal="right"/>
    </xf>
    <xf numFmtId="9" fontId="23" fillId="0" borderId="0" xfId="3" applyFont="1"/>
    <xf numFmtId="9" fontId="24" fillId="0" borderId="0" xfId="3" applyFont="1" applyAlignment="1">
      <alignment horizontal="left" vertical="top"/>
    </xf>
    <xf numFmtId="0" fontId="19" fillId="0" borderId="23" xfId="0" applyFont="1" applyBorder="1" applyAlignment="1">
      <alignment horizontal="center"/>
    </xf>
    <xf numFmtId="0" fontId="20" fillId="0" borderId="24" xfId="0" applyFont="1" applyBorder="1" applyAlignment="1">
      <alignment vertical="top" wrapText="1"/>
    </xf>
    <xf numFmtId="9" fontId="20" fillId="0" borderId="24" xfId="3" applyFont="1" applyBorder="1" applyAlignment="1">
      <alignment vertical="top" wrapText="1"/>
    </xf>
    <xf numFmtId="0" fontId="20" fillId="0" borderId="27" xfId="0" applyFont="1" applyBorder="1" applyAlignment="1">
      <alignment vertical="top" wrapText="1"/>
    </xf>
    <xf numFmtId="49" fontId="20" fillId="0" borderId="45" xfId="0" applyNumberFormat="1" applyFont="1" applyBorder="1" applyAlignment="1">
      <alignment horizontal="right"/>
    </xf>
    <xf numFmtId="0" fontId="20" fillId="3" borderId="46" xfId="0" applyFont="1" applyFill="1" applyBorder="1" applyProtection="1">
      <protection locked="0"/>
    </xf>
    <xf numFmtId="0" fontId="20" fillId="3" borderId="65" xfId="0" applyFont="1" applyFill="1" applyBorder="1" applyProtection="1">
      <protection locked="0"/>
    </xf>
    <xf numFmtId="44" fontId="20" fillId="3" borderId="65" xfId="2" applyFont="1" applyFill="1" applyBorder="1" applyProtection="1">
      <protection locked="0"/>
    </xf>
    <xf numFmtId="49" fontId="20" fillId="0" borderId="49" xfId="0" applyNumberFormat="1" applyFont="1" applyBorder="1" applyAlignment="1">
      <alignment horizontal="right"/>
    </xf>
    <xf numFmtId="0" fontId="20" fillId="0" borderId="48" xfId="0" applyFont="1" applyBorder="1" applyProtection="1">
      <protection locked="0"/>
    </xf>
    <xf numFmtId="0" fontId="20" fillId="0" borderId="63" xfId="0" applyFont="1" applyBorder="1" applyProtection="1">
      <protection locked="0"/>
    </xf>
    <xf numFmtId="44" fontId="20" fillId="0" borderId="63" xfId="2" applyFont="1" applyBorder="1" applyProtection="1">
      <protection locked="0"/>
    </xf>
    <xf numFmtId="49" fontId="20" fillId="0" borderId="15" xfId="0" applyNumberFormat="1" applyFont="1" applyBorder="1" applyAlignment="1">
      <alignment horizontal="right"/>
    </xf>
    <xf numFmtId="0" fontId="20" fillId="0" borderId="16" xfId="0" applyFont="1" applyBorder="1" applyProtection="1">
      <protection locked="0"/>
    </xf>
    <xf numFmtId="0" fontId="20" fillId="0" borderId="64" xfId="0" applyFont="1" applyBorder="1" applyProtection="1">
      <protection locked="0"/>
    </xf>
    <xf numFmtId="44" fontId="20" fillId="0" borderId="64" xfId="2" applyFont="1" applyBorder="1" applyProtection="1">
      <protection locked="0"/>
    </xf>
    <xf numFmtId="164" fontId="20" fillId="9" borderId="11" xfId="2" applyNumberFormat="1" applyFont="1" applyFill="1" applyBorder="1"/>
    <xf numFmtId="49" fontId="19" fillId="0" borderId="4" xfId="0" applyNumberFormat="1" applyFont="1" applyBorder="1"/>
    <xf numFmtId="49" fontId="19" fillId="0" borderId="4" xfId="0" applyNumberFormat="1" applyFont="1" applyBorder="1" applyAlignment="1">
      <alignment horizontal="right"/>
    </xf>
    <xf numFmtId="49" fontId="19" fillId="0" borderId="0" xfId="0" applyNumberFormat="1" applyFont="1" applyAlignment="1">
      <alignment horizontal="right"/>
    </xf>
    <xf numFmtId="44" fontId="20" fillId="0" borderId="65" xfId="2" applyFont="1" applyBorder="1" applyProtection="1">
      <protection locked="0"/>
    </xf>
    <xf numFmtId="49" fontId="34" fillId="0" borderId="4" xfId="0" applyNumberFormat="1" applyFont="1" applyBorder="1" applyAlignment="1">
      <alignment horizontal="right" indent="1"/>
    </xf>
    <xf numFmtId="49" fontId="34" fillId="0" borderId="0" xfId="0" applyNumberFormat="1" applyFont="1" applyAlignment="1">
      <alignment horizontal="right" indent="1"/>
    </xf>
    <xf numFmtId="0" fontId="19" fillId="18" borderId="54" xfId="0" applyFont="1" applyFill="1" applyBorder="1"/>
    <xf numFmtId="0" fontId="19" fillId="18" borderId="72" xfId="0" applyFont="1" applyFill="1" applyBorder="1" applyAlignment="1">
      <alignment horizontal="center"/>
    </xf>
    <xf numFmtId="0" fontId="19" fillId="18" borderId="55" xfId="0" applyFont="1" applyFill="1" applyBorder="1" applyAlignment="1">
      <alignment horizontal="center"/>
    </xf>
    <xf numFmtId="0" fontId="19" fillId="0" borderId="54" xfId="0" applyFont="1" applyBorder="1" applyAlignment="1">
      <alignment horizontal="left" wrapText="1"/>
    </xf>
    <xf numFmtId="0" fontId="19" fillId="0" borderId="56" xfId="0" applyFont="1" applyBorder="1" applyAlignment="1">
      <alignment horizontal="left"/>
    </xf>
    <xf numFmtId="0" fontId="19" fillId="9" borderId="54" xfId="0" applyFont="1" applyFill="1" applyBorder="1" applyAlignment="1">
      <alignment horizontal="center"/>
    </xf>
    <xf numFmtId="0" fontId="19" fillId="18" borderId="54" xfId="0" applyFont="1" applyFill="1" applyBorder="1" applyAlignment="1">
      <alignment horizontal="center"/>
    </xf>
    <xf numFmtId="0" fontId="19" fillId="18" borderId="40" xfId="0" applyFont="1" applyFill="1" applyBorder="1" applyAlignment="1">
      <alignment horizontal="center"/>
    </xf>
    <xf numFmtId="0" fontId="19" fillId="18" borderId="34" xfId="0" applyFont="1" applyFill="1" applyBorder="1" applyAlignment="1">
      <alignment horizontal="center"/>
    </xf>
    <xf numFmtId="0" fontId="19" fillId="18" borderId="41" xfId="0" applyFont="1" applyFill="1" applyBorder="1" applyAlignment="1">
      <alignment horizontal="center"/>
    </xf>
    <xf numFmtId="0" fontId="19" fillId="18" borderId="42" xfId="0" applyFont="1" applyFill="1" applyBorder="1" applyAlignment="1">
      <alignment horizontal="center"/>
    </xf>
    <xf numFmtId="166" fontId="19" fillId="0" borderId="49" xfId="0" applyNumberFormat="1" applyFont="1" applyBorder="1" applyAlignment="1">
      <alignment horizontal="center"/>
    </xf>
    <xf numFmtId="166" fontId="19" fillId="0" borderId="15" xfId="0" applyNumberFormat="1" applyFont="1" applyBorder="1" applyAlignment="1">
      <alignment horizontal="center"/>
    </xf>
    <xf numFmtId="0" fontId="19" fillId="0" borderId="58" xfId="0" applyFont="1" applyBorder="1" applyAlignment="1">
      <alignment horizontal="center"/>
    </xf>
    <xf numFmtId="0" fontId="19" fillId="0" borderId="59" xfId="0" applyFont="1" applyBorder="1" applyAlignment="1">
      <alignment horizontal="center"/>
    </xf>
    <xf numFmtId="0" fontId="42" fillId="0" borderId="7" xfId="0" applyFont="1" applyBorder="1"/>
    <xf numFmtId="0" fontId="39" fillId="0" borderId="6" xfId="0" applyFont="1" applyBorder="1"/>
    <xf numFmtId="0" fontId="39" fillId="0" borderId="7" xfId="0" applyFont="1" applyBorder="1"/>
    <xf numFmtId="0" fontId="39" fillId="0" borderId="8" xfId="0" applyFont="1" applyBorder="1" applyAlignment="1">
      <alignment horizontal="right"/>
    </xf>
    <xf numFmtId="0" fontId="39" fillId="0" borderId="7" xfId="0" applyFont="1" applyBorder="1" applyAlignment="1">
      <alignment horizontal="left"/>
    </xf>
    <xf numFmtId="0" fontId="39" fillId="0" borderId="10" xfId="0" applyFont="1" applyBorder="1" applyAlignment="1">
      <alignment horizontal="center"/>
    </xf>
    <xf numFmtId="0" fontId="39" fillId="0" borderId="10" xfId="0" applyFont="1" applyBorder="1"/>
    <xf numFmtId="0" fontId="39" fillId="0" borderId="11" xfId="0" applyFont="1" applyBorder="1" applyAlignment="1">
      <alignment horizontal="right"/>
    </xf>
    <xf numFmtId="9" fontId="39" fillId="0" borderId="10" xfId="3" applyFont="1" applyBorder="1"/>
    <xf numFmtId="0" fontId="42" fillId="0" borderId="2" xfId="0" applyFont="1" applyBorder="1"/>
    <xf numFmtId="0" fontId="42" fillId="0" borderId="3" xfId="0" applyFont="1" applyBorder="1" applyAlignment="1">
      <alignment horizontal="right"/>
    </xf>
    <xf numFmtId="0" fontId="39" fillId="0" borderId="2" xfId="0" applyFont="1" applyBorder="1"/>
    <xf numFmtId="0" fontId="20" fillId="0" borderId="7" xfId="0" applyFont="1" applyBorder="1" applyAlignment="1">
      <alignment wrapText="1"/>
    </xf>
    <xf numFmtId="0" fontId="20" fillId="0" borderId="8" xfId="0" applyFont="1" applyBorder="1" applyAlignment="1">
      <alignment wrapText="1"/>
    </xf>
    <xf numFmtId="0" fontId="24" fillId="0" borderId="8" xfId="0" applyFont="1" applyBorder="1"/>
    <xf numFmtId="49" fontId="20" fillId="0" borderId="0" xfId="0" applyNumberFormat="1" applyFont="1" applyProtection="1">
      <protection locked="0"/>
    </xf>
    <xf numFmtId="49" fontId="20" fillId="0" borderId="5" xfId="0" applyNumberFormat="1" applyFont="1" applyBorder="1" applyProtection="1">
      <protection locked="0"/>
    </xf>
    <xf numFmtId="0" fontId="19" fillId="0" borderId="4" xfId="0" applyFont="1" applyBorder="1" applyAlignment="1">
      <alignment horizontal="left" vertical="top"/>
    </xf>
    <xf numFmtId="0" fontId="23" fillId="0" borderId="0" xfId="0" applyFont="1" applyAlignment="1">
      <alignment wrapText="1"/>
    </xf>
    <xf numFmtId="0" fontId="20" fillId="0" borderId="7" xfId="0" applyFont="1" applyBorder="1" applyAlignment="1">
      <alignment vertical="top"/>
    </xf>
    <xf numFmtId="0" fontId="19" fillId="0" borderId="0" xfId="0" applyFont="1" applyProtection="1">
      <protection locked="0"/>
    </xf>
    <xf numFmtId="0" fontId="23" fillId="0" borderId="0" xfId="0" applyFont="1" applyAlignment="1">
      <alignment horizontal="center"/>
    </xf>
    <xf numFmtId="0" fontId="24" fillId="0" borderId="6" xfId="0" applyFont="1" applyBorder="1" applyAlignment="1">
      <alignment horizontal="left" indent="2"/>
    </xf>
    <xf numFmtId="0" fontId="19" fillId="9" borderId="58" xfId="0" applyFont="1" applyFill="1" applyBorder="1" applyAlignment="1">
      <alignment horizontal="center" vertical="top" wrapText="1"/>
    </xf>
    <xf numFmtId="0" fontId="19" fillId="9" borderId="59" xfId="0" applyFont="1" applyFill="1" applyBorder="1" applyAlignment="1">
      <alignment horizontal="center" vertical="top" wrapText="1"/>
    </xf>
    <xf numFmtId="44" fontId="20" fillId="9" borderId="6" xfId="0" applyNumberFormat="1" applyFont="1" applyFill="1" applyBorder="1" applyAlignment="1">
      <alignment horizontal="right"/>
    </xf>
    <xf numFmtId="44" fontId="20" fillId="9" borderId="56" xfId="0" applyNumberFormat="1" applyFont="1" applyFill="1" applyBorder="1" applyAlignment="1">
      <alignment horizontal="right"/>
    </xf>
    <xf numFmtId="0" fontId="24" fillId="0" borderId="1" xfId="0" applyFont="1" applyBorder="1" applyAlignment="1">
      <alignment horizontal="left" vertical="top"/>
    </xf>
    <xf numFmtId="0" fontId="24" fillId="0" borderId="2" xfId="0" applyFont="1" applyBorder="1" applyAlignment="1">
      <alignment horizontal="left" vertical="top"/>
    </xf>
    <xf numFmtId="0" fontId="24" fillId="0" borderId="3" xfId="0" applyFont="1" applyBorder="1" applyAlignment="1">
      <alignment horizontal="left" vertical="top"/>
    </xf>
    <xf numFmtId="0" fontId="20" fillId="0" borderId="2" xfId="0" applyFont="1" applyBorder="1" applyAlignment="1">
      <alignment horizontal="left" vertical="top" wrapText="1" indent="1"/>
    </xf>
    <xf numFmtId="0" fontId="20" fillId="0" borderId="3" xfId="0" applyFont="1" applyBorder="1" applyAlignment="1">
      <alignment horizontal="left" vertical="top" wrapText="1" indent="1"/>
    </xf>
    <xf numFmtId="0" fontId="24" fillId="0" borderId="0" xfId="0" applyFont="1" applyAlignment="1">
      <alignment vertical="center"/>
    </xf>
    <xf numFmtId="0" fontId="42" fillId="0" borderId="0" xfId="0" applyFont="1"/>
    <xf numFmtId="0" fontId="30" fillId="0" borderId="6" xfId="0" applyFont="1" applyBorder="1" applyAlignment="1">
      <alignment horizontal="left" wrapText="1"/>
    </xf>
    <xf numFmtId="0" fontId="30" fillId="0" borderId="7" xfId="0" applyFont="1" applyBorder="1" applyAlignment="1">
      <alignment horizontal="left" wrapText="1"/>
    </xf>
    <xf numFmtId="0" fontId="30" fillId="0" borderId="8" xfId="0" applyFont="1" applyBorder="1" applyAlignment="1">
      <alignment horizontal="left" wrapText="1"/>
    </xf>
    <xf numFmtId="0" fontId="39" fillId="0" borderId="1" xfId="0" applyFont="1" applyBorder="1"/>
    <xf numFmtId="0" fontId="39" fillId="0" borderId="2" xfId="0" applyFont="1" applyBorder="1" applyAlignment="1">
      <alignment horizontal="center"/>
    </xf>
    <xf numFmtId="49" fontId="20" fillId="0" borderId="7" xfId="0" applyNumberFormat="1" applyFont="1" applyBorder="1" applyProtection="1">
      <protection locked="0"/>
    </xf>
    <xf numFmtId="49" fontId="20" fillId="0" borderId="8" xfId="0" applyNumberFormat="1" applyFont="1" applyBorder="1" applyProtection="1">
      <protection locked="0"/>
    </xf>
    <xf numFmtId="0" fontId="39" fillId="0" borderId="3" xfId="0" applyFont="1" applyBorder="1" applyAlignment="1">
      <alignment horizontal="right"/>
    </xf>
    <xf numFmtId="0" fontId="19" fillId="4" borderId="11" xfId="0" applyFont="1" applyFill="1" applyBorder="1" applyAlignment="1">
      <alignment horizontal="center" vertical="center" wrapText="1"/>
    </xf>
    <xf numFmtId="0" fontId="39" fillId="0" borderId="7" xfId="0" applyFont="1" applyBorder="1" applyAlignment="1">
      <alignment horizontal="right"/>
    </xf>
    <xf numFmtId="0" fontId="20" fillId="3" borderId="54" xfId="0" applyFont="1" applyFill="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165" fontId="20" fillId="0" borderId="56" xfId="0" applyNumberFormat="1" applyFont="1" applyBorder="1" applyAlignment="1">
      <alignment horizontal="center"/>
    </xf>
    <xf numFmtId="0" fontId="20" fillId="3" borderId="11" xfId="0" applyFont="1" applyFill="1" applyBorder="1" applyAlignment="1" applyProtection="1">
      <alignment horizontal="center"/>
      <protection locked="0"/>
    </xf>
    <xf numFmtId="167" fontId="20" fillId="0" borderId="43" xfId="2" applyNumberFormat="1" applyFont="1" applyBorder="1" applyAlignment="1">
      <alignment horizontal="center"/>
    </xf>
    <xf numFmtId="7" fontId="20" fillId="0" borderId="62" xfId="0" applyNumberFormat="1" applyFont="1" applyBorder="1"/>
    <xf numFmtId="167" fontId="20" fillId="0" borderId="48" xfId="2" applyNumberFormat="1" applyFont="1" applyBorder="1" applyAlignment="1">
      <alignment horizontal="center"/>
    </xf>
    <xf numFmtId="7" fontId="20" fillId="0" borderId="63" xfId="0" applyNumberFormat="1" applyFont="1" applyBorder="1"/>
    <xf numFmtId="167" fontId="20" fillId="0" borderId="16" xfId="2" applyNumberFormat="1" applyFont="1" applyBorder="1" applyAlignment="1">
      <alignment horizontal="center"/>
    </xf>
    <xf numFmtId="7" fontId="20" fillId="0" borderId="64" xfId="0" applyNumberFormat="1" applyFont="1" applyBorder="1"/>
    <xf numFmtId="7" fontId="20" fillId="0" borderId="42" xfId="0" applyNumberFormat="1" applyFont="1" applyBorder="1"/>
    <xf numFmtId="7" fontId="20" fillId="0" borderId="5" xfId="0" applyNumberFormat="1" applyFont="1" applyBorder="1"/>
    <xf numFmtId="7" fontId="20" fillId="0" borderId="11" xfId="0" applyNumberFormat="1" applyFont="1" applyBorder="1"/>
    <xf numFmtId="0" fontId="20" fillId="3" borderId="54" xfId="0" applyFont="1" applyFill="1" applyBorder="1" applyAlignment="1" applyProtection="1">
      <alignment horizontal="center"/>
      <protection locked="0"/>
    </xf>
    <xf numFmtId="7" fontId="20" fillId="17" borderId="54" xfId="0" applyNumberFormat="1" applyFont="1" applyFill="1" applyBorder="1"/>
    <xf numFmtId="0" fontId="20" fillId="0" borderId="39" xfId="0" applyFont="1" applyBorder="1" applyAlignment="1">
      <alignment horizontal="center"/>
    </xf>
    <xf numFmtId="167" fontId="20" fillId="0" borderId="41" xfId="2" applyNumberFormat="1" applyFont="1" applyBorder="1" applyAlignment="1">
      <alignment horizontal="center"/>
    </xf>
    <xf numFmtId="0" fontId="2" fillId="0" borderId="0" xfId="0" applyFont="1"/>
    <xf numFmtId="0" fontId="2" fillId="0" borderId="5" xfId="0" applyFont="1" applyBorder="1"/>
    <xf numFmtId="0" fontId="20" fillId="0" borderId="54" xfId="0" applyFont="1" applyBorder="1" applyAlignment="1">
      <alignment horizontal="center" vertical="center"/>
    </xf>
    <xf numFmtId="0" fontId="19" fillId="4" borderId="54" xfId="0" applyFont="1" applyFill="1" applyBorder="1" applyAlignment="1">
      <alignment vertical="center" wrapText="1"/>
    </xf>
    <xf numFmtId="0" fontId="19" fillId="4" borderId="11" xfId="0" applyFont="1" applyFill="1" applyBorder="1" applyAlignment="1">
      <alignment vertical="center" wrapText="1"/>
    </xf>
    <xf numFmtId="0" fontId="19" fillId="0" borderId="4" xfId="0" applyFont="1" applyBorder="1" applyAlignment="1">
      <alignment horizontal="right"/>
    </xf>
    <xf numFmtId="0" fontId="22" fillId="0" borderId="0" xfId="0" applyFont="1"/>
    <xf numFmtId="0" fontId="43" fillId="0" borderId="0" xfId="0" applyFont="1"/>
    <xf numFmtId="0" fontId="21" fillId="0" borderId="0" xfId="0" applyFont="1"/>
    <xf numFmtId="0" fontId="45" fillId="0" borderId="0" xfId="0" applyFont="1"/>
    <xf numFmtId="0" fontId="47" fillId="0" borderId="0" xfId="0" applyFont="1" applyAlignment="1">
      <alignment horizontal="center" vertical="center" wrapText="1"/>
    </xf>
    <xf numFmtId="0" fontId="48" fillId="0" borderId="0" xfId="0" applyFont="1"/>
    <xf numFmtId="0" fontId="49" fillId="0" borderId="0" xfId="0" applyFont="1"/>
    <xf numFmtId="0" fontId="50" fillId="0" borderId="0" xfId="0" applyFont="1" applyAlignment="1">
      <alignment horizontal="center" vertical="center" textRotation="180"/>
    </xf>
    <xf numFmtId="0" fontId="49" fillId="0" borderId="0" xfId="0" applyFont="1" applyAlignment="1">
      <alignment horizontal="center" vertical="center"/>
    </xf>
    <xf numFmtId="174" fontId="20" fillId="0" borderId="2" xfId="0" applyNumberFormat="1" applyFont="1" applyBorder="1" applyAlignment="1">
      <alignment horizontal="left" vertical="top" wrapText="1"/>
    </xf>
    <xf numFmtId="174" fontId="20" fillId="0" borderId="7" xfId="0" applyNumberFormat="1" applyFont="1" applyBorder="1" applyAlignment="1">
      <alignment horizontal="left" vertical="top" wrapText="1"/>
    </xf>
    <xf numFmtId="174" fontId="19" fillId="0" borderId="54" xfId="0" applyNumberFormat="1" applyFont="1" applyBorder="1" applyAlignment="1">
      <alignment horizontal="center" vertical="top" wrapText="1"/>
    </xf>
    <xf numFmtId="174" fontId="19" fillId="0" borderId="0" xfId="0" applyNumberFormat="1" applyFont="1"/>
    <xf numFmtId="174" fontId="0" fillId="0" borderId="0" xfId="0" applyNumberFormat="1"/>
    <xf numFmtId="174" fontId="0" fillId="0" borderId="2" xfId="0" applyNumberFormat="1" applyBorder="1"/>
    <xf numFmtId="174" fontId="19" fillId="0" borderId="0" xfId="0" applyNumberFormat="1" applyFont="1" applyAlignment="1">
      <alignment horizontal="left"/>
    </xf>
    <xf numFmtId="174" fontId="0" fillId="0" borderId="7" xfId="0" applyNumberFormat="1" applyBorder="1"/>
    <xf numFmtId="174" fontId="20" fillId="0" borderId="2" xfId="0" applyNumberFormat="1" applyFont="1" applyBorder="1" applyAlignment="1" applyProtection="1">
      <alignment wrapText="1"/>
      <protection locked="0"/>
    </xf>
    <xf numFmtId="174" fontId="42" fillId="0" borderId="2" xfId="0" applyNumberFormat="1" applyFont="1" applyBorder="1"/>
    <xf numFmtId="174" fontId="39" fillId="0" borderId="7" xfId="0" applyNumberFormat="1" applyFont="1" applyBorder="1"/>
    <xf numFmtId="174" fontId="20" fillId="0" borderId="0" xfId="0" applyNumberFormat="1" applyFont="1"/>
    <xf numFmtId="174" fontId="39" fillId="0" borderId="7" xfId="0" applyNumberFormat="1" applyFont="1" applyBorder="1" applyAlignment="1">
      <alignment horizontal="right"/>
    </xf>
    <xf numFmtId="0" fontId="19" fillId="0" borderId="4" xfId="0" applyFont="1" applyBorder="1" applyAlignment="1">
      <alignment horizontal="right" vertical="center"/>
    </xf>
    <xf numFmtId="0" fontId="21" fillId="0" borderId="10" xfId="0" applyFont="1" applyBorder="1" applyAlignment="1"/>
    <xf numFmtId="0" fontId="21" fillId="0" borderId="11" xfId="0" applyFont="1" applyBorder="1" applyAlignment="1"/>
    <xf numFmtId="174" fontId="19" fillId="4" borderId="11" xfId="0" applyNumberFormat="1" applyFont="1" applyFill="1" applyBorder="1" applyAlignment="1">
      <alignment horizontal="center" vertical="center" wrapText="1"/>
    </xf>
    <xf numFmtId="10" fontId="0" fillId="0" borderId="27" xfId="3" applyNumberFormat="1" applyFont="1" applyFill="1" applyBorder="1" applyAlignment="1" applyProtection="1">
      <alignment horizontal="right"/>
    </xf>
    <xf numFmtId="2" fontId="6" fillId="3" borderId="24" xfId="0" applyNumberFormat="1" applyFont="1" applyFill="1" applyBorder="1" applyAlignment="1" applyProtection="1">
      <alignment horizontal="center"/>
      <protection locked="0"/>
    </xf>
    <xf numFmtId="0" fontId="6" fillId="0" borderId="0" xfId="0" applyFont="1" applyFill="1" applyAlignment="1">
      <alignment horizontal="center"/>
    </xf>
    <xf numFmtId="2" fontId="6" fillId="0" borderId="24" xfId="0" applyNumberFormat="1" applyFont="1" applyFill="1" applyBorder="1" applyAlignment="1">
      <alignment horizontal="center"/>
    </xf>
    <xf numFmtId="0" fontId="20" fillId="0" borderId="60" xfId="0" applyFont="1" applyBorder="1" applyAlignment="1" applyProtection="1">
      <alignment wrapText="1"/>
    </xf>
    <xf numFmtId="0" fontId="20" fillId="0" borderId="45" xfId="0" applyFont="1" applyBorder="1" applyAlignment="1" applyProtection="1">
      <alignment wrapText="1"/>
    </xf>
    <xf numFmtId="0" fontId="20" fillId="0" borderId="51" xfId="0" applyFont="1" applyBorder="1" applyAlignment="1" applyProtection="1">
      <alignment wrapText="1"/>
    </xf>
    <xf numFmtId="44" fontId="25" fillId="4" borderId="43" xfId="2" applyFont="1" applyFill="1" applyBorder="1" applyAlignment="1">
      <alignment horizontal="center" wrapText="1"/>
    </xf>
    <xf numFmtId="0" fontId="0" fillId="0" borderId="0" xfId="0" applyBorder="1"/>
    <xf numFmtId="0" fontId="19" fillId="0" borderId="0" xfId="0" applyFont="1" applyBorder="1"/>
    <xf numFmtId="0" fontId="24" fillId="0" borderId="0" xfId="0" applyFont="1" applyBorder="1"/>
    <xf numFmtId="0" fontId="20" fillId="0" borderId="0" xfId="0" applyFont="1" applyBorder="1" applyAlignment="1">
      <alignment horizontal="center"/>
    </xf>
    <xf numFmtId="0" fontId="34" fillId="0" borderId="0" xfId="0" applyFont="1" applyBorder="1" applyAlignment="1">
      <alignment horizontal="center"/>
    </xf>
    <xf numFmtId="0" fontId="23" fillId="0" borderId="0" xfId="0" applyFont="1" applyBorder="1"/>
    <xf numFmtId="49" fontId="20" fillId="0" borderId="0" xfId="0" applyNumberFormat="1" applyFont="1" applyBorder="1" applyAlignment="1" applyProtection="1">
      <alignment wrapText="1"/>
      <protection locked="0"/>
    </xf>
    <xf numFmtId="0" fontId="19" fillId="0" borderId="0" xfId="0" applyFont="1" applyBorder="1" applyAlignment="1">
      <alignment horizontal="left" vertical="top"/>
    </xf>
    <xf numFmtId="0" fontId="19" fillId="0" borderId="0" xfId="0" applyFont="1" applyBorder="1" applyAlignment="1">
      <alignment vertical="top"/>
    </xf>
    <xf numFmtId="0" fontId="20" fillId="0" borderId="0" xfId="0" applyFont="1" applyBorder="1"/>
    <xf numFmtId="0" fontId="25" fillId="0" borderId="0" xfId="0" applyFont="1" applyBorder="1"/>
    <xf numFmtId="0" fontId="19" fillId="0" borderId="10" xfId="0" applyFont="1" applyBorder="1" applyAlignment="1">
      <alignment horizontal="center"/>
    </xf>
    <xf numFmtId="0" fontId="39" fillId="0" borderId="7" xfId="0" applyFont="1" applyBorder="1" applyAlignment="1">
      <alignment horizontal="left"/>
    </xf>
    <xf numFmtId="0" fontId="19" fillId="0" borderId="6" xfId="0" applyFont="1" applyBorder="1" applyAlignment="1">
      <alignment horizontal="center" wrapText="1"/>
    </xf>
    <xf numFmtId="0" fontId="19" fillId="0" borderId="0" xfId="0" applyFont="1" applyAlignment="1">
      <alignment horizontal="center" wrapText="1"/>
    </xf>
    <xf numFmtId="166" fontId="19" fillId="0" borderId="60" xfId="0" applyNumberFormat="1" applyFont="1" applyBorder="1" applyAlignment="1">
      <alignment horizontal="center"/>
    </xf>
    <xf numFmtId="0" fontId="0" fillId="0" borderId="54" xfId="0" applyBorder="1" applyAlignment="1" applyProtection="1">
      <alignment horizontal="center" vertical="center"/>
    </xf>
    <xf numFmtId="0" fontId="19" fillId="0" borderId="9" xfId="0" applyFont="1" applyBorder="1" applyProtection="1"/>
    <xf numFmtId="0" fontId="19" fillId="0" borderId="10" xfId="0" applyFont="1" applyBorder="1" applyProtection="1"/>
    <xf numFmtId="0" fontId="19" fillId="0" borderId="11" xfId="0" applyFont="1" applyBorder="1" applyAlignment="1" applyProtection="1">
      <alignment horizontal="center"/>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19" fillId="0" borderId="6" xfId="0" applyFont="1" applyBorder="1" applyAlignment="1" applyProtection="1">
      <alignment horizontal="left"/>
    </xf>
    <xf numFmtId="0" fontId="19" fillId="0" borderId="7" xfId="0" applyFont="1" applyBorder="1" applyAlignment="1" applyProtection="1">
      <alignment horizontal="left"/>
    </xf>
    <xf numFmtId="0" fontId="19" fillId="0" borderId="0" xfId="0" applyFont="1" applyBorder="1" applyProtection="1"/>
    <xf numFmtId="0" fontId="19" fillId="0" borderId="4" xfId="0" applyFont="1" applyBorder="1" applyProtection="1"/>
    <xf numFmtId="0" fontId="0" fillId="0" borderId="0" xfId="0" applyBorder="1" applyAlignment="1" applyProtection="1">
      <alignment horizontal="center"/>
    </xf>
    <xf numFmtId="0" fontId="19" fillId="0" borderId="4" xfId="0" applyFont="1" applyBorder="1" applyAlignment="1" applyProtection="1">
      <alignment horizontal="left"/>
    </xf>
    <xf numFmtId="0" fontId="19" fillId="0" borderId="7" xfId="0" applyFont="1" applyBorder="1" applyAlignment="1" applyProtection="1">
      <alignment horizontal="center"/>
    </xf>
    <xf numFmtId="0" fontId="19" fillId="0" borderId="0" xfId="0" applyFont="1" applyBorder="1" applyAlignment="1" applyProtection="1">
      <alignment horizontal="center"/>
    </xf>
    <xf numFmtId="0" fontId="2" fillId="0" borderId="4" xfId="0" applyFont="1" applyBorder="1" applyProtection="1"/>
    <xf numFmtId="0" fontId="19" fillId="0" borderId="54" xfId="0" applyFont="1" applyBorder="1" applyAlignment="1" applyProtection="1">
      <alignment horizontal="center"/>
    </xf>
    <xf numFmtId="0" fontId="19" fillId="0" borderId="10" xfId="0" applyFont="1" applyBorder="1" applyAlignment="1" applyProtection="1">
      <alignment horizontal="center"/>
    </xf>
    <xf numFmtId="0" fontId="19" fillId="4" borderId="54" xfId="0" applyFont="1" applyFill="1" applyBorder="1" applyAlignment="1" applyProtection="1">
      <alignment horizontal="center" vertical="center" wrapText="1"/>
    </xf>
    <xf numFmtId="44" fontId="0" fillId="0" borderId="54" xfId="0" applyNumberFormat="1" applyBorder="1" applyAlignment="1" applyProtection="1">
      <alignment horizontal="right" vertical="center"/>
    </xf>
    <xf numFmtId="44" fontId="0" fillId="0" borderId="4" xfId="0" applyNumberFormat="1" applyBorder="1" applyAlignment="1" applyProtection="1">
      <alignment horizontal="center" vertical="center"/>
    </xf>
    <xf numFmtId="0" fontId="0" fillId="0" borderId="0" xfId="0" applyBorder="1" applyAlignment="1" applyProtection="1">
      <alignment horizontal="center" vertical="center"/>
    </xf>
    <xf numFmtId="0" fontId="20" fillId="0" borderId="0" xfId="0" applyFont="1" applyBorder="1" applyAlignment="1" applyProtection="1">
      <alignment horizontal="center" vertical="center" wrapText="1"/>
    </xf>
    <xf numFmtId="44" fontId="0" fillId="0" borderId="4" xfId="0" applyNumberFormat="1" applyBorder="1" applyAlignment="1" applyProtection="1">
      <alignment horizontal="right"/>
    </xf>
    <xf numFmtId="44" fontId="0" fillId="0" borderId="5" xfId="0" applyNumberFormat="1" applyBorder="1" applyAlignment="1" applyProtection="1">
      <alignment horizontal="right"/>
    </xf>
    <xf numFmtId="0" fontId="20" fillId="0" borderId="4" xfId="0" applyFont="1" applyBorder="1" applyProtection="1"/>
    <xf numFmtId="0" fontId="0" fillId="0" borderId="7" xfId="0" applyBorder="1" applyProtection="1"/>
    <xf numFmtId="0" fontId="39" fillId="0" borderId="3" xfId="0" applyFont="1" applyBorder="1" applyAlignment="1" applyProtection="1">
      <alignment horizontal="right"/>
    </xf>
    <xf numFmtId="0" fontId="39" fillId="0" borderId="6" xfId="0" applyFont="1" applyBorder="1" applyProtection="1"/>
    <xf numFmtId="0" fontId="39" fillId="0" borderId="7" xfId="0" applyFont="1" applyBorder="1" applyProtection="1"/>
    <xf numFmtId="0" fontId="42" fillId="0" borderId="7" xfId="0" applyFont="1" applyBorder="1" applyProtection="1"/>
    <xf numFmtId="0" fontId="39" fillId="0" borderId="8" xfId="0" applyFont="1" applyBorder="1" applyAlignment="1" applyProtection="1">
      <alignment horizontal="right"/>
    </xf>
    <xf numFmtId="0" fontId="42" fillId="0" borderId="0" xfId="0" applyFont="1" applyProtection="1"/>
    <xf numFmtId="44" fontId="20" fillId="24" borderId="54" xfId="0" applyNumberFormat="1" applyFont="1" applyFill="1" applyBorder="1" applyAlignment="1">
      <alignment horizontal="right"/>
    </xf>
    <xf numFmtId="0" fontId="37" fillId="0" borderId="0" xfId="0" applyFont="1"/>
    <xf numFmtId="14" fontId="20" fillId="7" borderId="26" xfId="0" applyNumberFormat="1" applyFont="1" applyFill="1" applyBorder="1" applyAlignment="1" applyProtection="1">
      <alignment horizontal="right"/>
      <protection locked="0"/>
    </xf>
    <xf numFmtId="14" fontId="20" fillId="0" borderId="26" xfId="0" applyNumberFormat="1" applyFont="1" applyBorder="1" applyAlignment="1" applyProtection="1">
      <alignment horizontal="right"/>
      <protection locked="0"/>
    </xf>
    <xf numFmtId="14" fontId="20" fillId="0" borderId="71" xfId="0" applyNumberFormat="1" applyFont="1" applyBorder="1" applyAlignment="1" applyProtection="1">
      <alignment horizontal="right"/>
      <protection locked="0"/>
    </xf>
    <xf numFmtId="0" fontId="20" fillId="0" borderId="48" xfId="0" applyFont="1" applyBorder="1" applyAlignment="1" applyProtection="1">
      <alignment horizontal="left" wrapText="1"/>
      <protection locked="0"/>
    </xf>
    <xf numFmtId="0" fontId="19" fillId="4" borderId="34" xfId="0" applyFont="1" applyFill="1" applyBorder="1" applyAlignment="1">
      <alignment horizontal="center" wrapText="1"/>
    </xf>
    <xf numFmtId="0" fontId="19" fillId="0" borderId="0" xfId="0" applyFont="1" applyAlignment="1">
      <alignment horizontal="left" vertical="top" wrapText="1"/>
    </xf>
    <xf numFmtId="0" fontId="20" fillId="3" borderId="61" xfId="0" applyFont="1" applyFill="1" applyBorder="1" applyAlignment="1" applyProtection="1">
      <alignment horizontal="left" wrapText="1"/>
      <protection locked="0"/>
    </xf>
    <xf numFmtId="0" fontId="19" fillId="4" borderId="41" xfId="0" applyFont="1" applyFill="1" applyBorder="1" applyAlignment="1">
      <alignment horizontal="center" vertical="center" wrapText="1"/>
    </xf>
    <xf numFmtId="0" fontId="19" fillId="0" borderId="4" xfId="0" applyFont="1" applyBorder="1" applyAlignment="1">
      <alignment horizontal="center"/>
    </xf>
    <xf numFmtId="0" fontId="20" fillId="0" borderId="28" xfId="0" applyFont="1" applyBorder="1" applyAlignment="1" applyProtection="1">
      <alignment horizontal="left" wrapText="1"/>
      <protection locked="0"/>
    </xf>
    <xf numFmtId="0" fontId="20" fillId="3" borderId="12" xfId="0" applyFont="1" applyFill="1" applyBorder="1" applyAlignment="1" applyProtection="1">
      <alignment horizontal="left" wrapText="1"/>
      <protection locked="0"/>
    </xf>
    <xf numFmtId="0" fontId="0" fillId="0" borderId="0" xfId="0" applyFont="1"/>
    <xf numFmtId="0" fontId="56" fillId="0" borderId="7" xfId="0" applyFont="1" applyBorder="1"/>
    <xf numFmtId="0" fontId="2" fillId="0" borderId="0" xfId="0" applyFont="1" applyAlignment="1" applyProtection="1">
      <alignment horizontal="center"/>
    </xf>
    <xf numFmtId="0" fontId="19" fillId="0" borderId="10" xfId="0" applyFont="1" applyBorder="1" applyAlignment="1" applyProtection="1">
      <alignment horizontal="right"/>
    </xf>
    <xf numFmtId="0" fontId="0" fillId="0" borderId="0" xfId="0" applyAlignment="1" applyProtection="1">
      <alignment horizontal="center"/>
    </xf>
    <xf numFmtId="0" fontId="19" fillId="4" borderId="41" xfId="0" applyFont="1" applyFill="1" applyBorder="1" applyAlignment="1" applyProtection="1">
      <alignment horizontal="center" vertical="center" wrapText="1"/>
    </xf>
    <xf numFmtId="0" fontId="19" fillId="4" borderId="42" xfId="0" applyFont="1" applyFill="1" applyBorder="1" applyAlignment="1" applyProtection="1">
      <alignment horizontal="center" vertical="center" wrapText="1"/>
    </xf>
    <xf numFmtId="44" fontId="20" fillId="0" borderId="61" xfId="0" applyNumberFormat="1" applyFont="1" applyBorder="1" applyAlignment="1" applyProtection="1">
      <alignment horizontal="right"/>
    </xf>
    <xf numFmtId="44" fontId="20" fillId="0" borderId="46" xfId="0" applyNumberFormat="1" applyFont="1" applyBorder="1" applyAlignment="1" applyProtection="1">
      <alignment horizontal="right"/>
    </xf>
    <xf numFmtId="44" fontId="20" fillId="0" borderId="52" xfId="0" applyNumberFormat="1" applyFont="1" applyBorder="1" applyAlignment="1" applyProtection="1">
      <alignment horizontal="right"/>
    </xf>
    <xf numFmtId="0" fontId="20" fillId="0" borderId="4" xfId="0" applyFont="1" applyBorder="1" applyAlignment="1" applyProtection="1">
      <alignment horizontal="center"/>
    </xf>
    <xf numFmtId="0" fontId="20" fillId="0" borderId="0" xfId="0" applyFont="1" applyAlignment="1" applyProtection="1">
      <alignment horizontal="center"/>
    </xf>
    <xf numFmtId="0" fontId="20" fillId="0" borderId="0" xfId="0" applyFont="1" applyProtection="1"/>
    <xf numFmtId="0" fontId="34" fillId="0" borderId="0" xfId="0" applyFont="1" applyAlignment="1" applyProtection="1">
      <alignment horizontal="center"/>
    </xf>
    <xf numFmtId="44" fontId="20" fillId="0" borderId="51" xfId="0" applyNumberFormat="1" applyFont="1" applyBorder="1" applyAlignment="1" applyProtection="1">
      <alignment horizontal="right"/>
    </xf>
    <xf numFmtId="0" fontId="23" fillId="0" borderId="4" xfId="0" applyFont="1" applyBorder="1" applyProtection="1"/>
    <xf numFmtId="0" fontId="23" fillId="0" borderId="0" xfId="0" applyFont="1" applyProtection="1"/>
    <xf numFmtId="0" fontId="23" fillId="0" borderId="5" xfId="0" applyFont="1" applyBorder="1" applyProtection="1"/>
    <xf numFmtId="0" fontId="19" fillId="0" borderId="4" xfId="0" applyFont="1" applyBorder="1" applyAlignment="1" applyProtection="1">
      <alignment horizontal="center"/>
    </xf>
    <xf numFmtId="0" fontId="20" fillId="0" borderId="5" xfId="0" applyFont="1" applyBorder="1" applyProtection="1"/>
    <xf numFmtId="0" fontId="19" fillId="0" borderId="0" xfId="0" applyFont="1" applyAlignment="1" applyProtection="1">
      <alignment horizontal="left" vertical="top"/>
    </xf>
    <xf numFmtId="0" fontId="19" fillId="0" borderId="0" xfId="0" applyFont="1" applyAlignment="1" applyProtection="1">
      <alignment vertical="top"/>
    </xf>
    <xf numFmtId="0" fontId="19" fillId="0" borderId="4" xfId="0" applyFont="1" applyBorder="1" applyAlignment="1" applyProtection="1">
      <alignment horizontal="center" vertical="center"/>
    </xf>
    <xf numFmtId="0" fontId="19" fillId="0" borderId="6" xfId="0" applyFont="1" applyBorder="1" applyAlignment="1" applyProtection="1">
      <alignment horizontal="center"/>
    </xf>
    <xf numFmtId="0" fontId="0" fillId="0" borderId="8" xfId="0" applyBorder="1" applyProtection="1"/>
    <xf numFmtId="0" fontId="39" fillId="0" borderId="10" xfId="0" applyFont="1" applyBorder="1" applyAlignment="1" applyProtection="1">
      <alignment horizontal="left"/>
    </xf>
    <xf numFmtId="0" fontId="39" fillId="0" borderId="11" xfId="0" applyFont="1" applyBorder="1" applyAlignment="1" applyProtection="1">
      <alignment horizontal="right"/>
    </xf>
    <xf numFmtId="0" fontId="39" fillId="0" borderId="7" xfId="0" applyFont="1" applyBorder="1" applyAlignment="1" applyProtection="1">
      <alignment horizontal="right"/>
    </xf>
    <xf numFmtId="44" fontId="20" fillId="0" borderId="54" xfId="0" applyNumberFormat="1" applyFont="1" applyBorder="1" applyAlignment="1" applyProtection="1">
      <alignment horizontal="right"/>
    </xf>
    <xf numFmtId="0" fontId="39" fillId="0" borderId="7" xfId="0" applyFont="1" applyBorder="1" applyAlignment="1" applyProtection="1">
      <alignment horizontal="left"/>
    </xf>
    <xf numFmtId="49" fontId="39" fillId="3" borderId="25" xfId="0" applyNumberFormat="1" applyFont="1" applyFill="1" applyBorder="1" applyAlignment="1" applyProtection="1">
      <alignment horizontal="left"/>
      <protection locked="0"/>
    </xf>
    <xf numFmtId="49" fontId="39" fillId="0" borderId="37" xfId="0" applyNumberFormat="1" applyFont="1" applyBorder="1" applyAlignment="1" applyProtection="1">
      <alignment horizontal="left"/>
      <protection locked="0"/>
    </xf>
    <xf numFmtId="49" fontId="39" fillId="0" borderId="19" xfId="0" applyNumberFormat="1" applyFont="1" applyBorder="1" applyAlignment="1" applyProtection="1">
      <alignment horizontal="left"/>
      <protection locked="0"/>
    </xf>
    <xf numFmtId="2" fontId="54" fillId="4" borderId="61" xfId="0" applyNumberFormat="1" applyFont="1" applyFill="1" applyBorder="1" applyAlignment="1">
      <alignment horizontal="center"/>
    </xf>
    <xf numFmtId="2" fontId="25" fillId="4" borderId="16" xfId="0" applyNumberFormat="1" applyFont="1" applyFill="1" applyBorder="1" applyAlignment="1">
      <alignment horizontal="center"/>
    </xf>
    <xf numFmtId="2" fontId="20" fillId="3" borderId="61" xfId="0" applyNumberFormat="1" applyFont="1" applyFill="1" applyBorder="1" applyAlignment="1" applyProtection="1">
      <alignment horizontal="center"/>
      <protection locked="0"/>
    </xf>
    <xf numFmtId="2" fontId="20" fillId="0" borderId="46" xfId="0" applyNumberFormat="1" applyFont="1" applyBorder="1" applyAlignment="1" applyProtection="1">
      <alignment horizontal="center"/>
      <protection locked="0"/>
    </xf>
    <xf numFmtId="2" fontId="20" fillId="0" borderId="26" xfId="0" applyNumberFormat="1" applyFont="1" applyBorder="1" applyAlignment="1" applyProtection="1">
      <alignment horizontal="center"/>
      <protection locked="0"/>
    </xf>
    <xf numFmtId="2" fontId="20" fillId="0" borderId="46" xfId="0" applyNumberFormat="1" applyFont="1" applyBorder="1" applyAlignment="1" applyProtection="1">
      <alignment horizontal="right"/>
      <protection locked="0"/>
    </xf>
    <xf numFmtId="2" fontId="20" fillId="0" borderId="16" xfId="0" applyNumberFormat="1" applyFont="1" applyBorder="1" applyAlignment="1" applyProtection="1">
      <alignment horizontal="right"/>
      <protection locked="0"/>
    </xf>
    <xf numFmtId="177" fontId="25" fillId="4" borderId="61" xfId="1" applyNumberFormat="1" applyFont="1" applyFill="1" applyBorder="1" applyAlignment="1">
      <alignment horizontal="center"/>
    </xf>
    <xf numFmtId="177" fontId="25" fillId="4" borderId="16" xfId="1" applyNumberFormat="1" applyFont="1" applyFill="1" applyBorder="1" applyAlignment="1">
      <alignment horizontal="center"/>
    </xf>
    <xf numFmtId="177" fontId="20" fillId="3" borderId="61" xfId="1" applyNumberFormat="1" applyFont="1" applyFill="1" applyBorder="1" applyAlignment="1" applyProtection="1">
      <alignment horizontal="center"/>
      <protection locked="0"/>
    </xf>
    <xf numFmtId="177" fontId="20" fillId="0" borderId="46" xfId="1" applyNumberFormat="1" applyFont="1" applyBorder="1" applyAlignment="1" applyProtection="1">
      <alignment horizontal="center"/>
      <protection locked="0"/>
    </xf>
    <xf numFmtId="177" fontId="20" fillId="0" borderId="26" xfId="1" applyNumberFormat="1" applyFont="1" applyBorder="1" applyAlignment="1" applyProtection="1">
      <alignment horizontal="center"/>
      <protection locked="0"/>
    </xf>
    <xf numFmtId="177" fontId="20" fillId="0" borderId="46" xfId="1" applyNumberFormat="1" applyFont="1" applyBorder="1" applyAlignment="1" applyProtection="1">
      <alignment horizontal="right"/>
      <protection locked="0"/>
    </xf>
    <xf numFmtId="177" fontId="20" fillId="0" borderId="16" xfId="1" applyNumberFormat="1" applyFont="1" applyBorder="1" applyAlignment="1" applyProtection="1">
      <alignment horizontal="right"/>
      <protection locked="0"/>
    </xf>
    <xf numFmtId="0" fontId="20" fillId="0" borderId="16" xfId="0" applyFont="1" applyBorder="1" applyAlignment="1" applyProtection="1">
      <alignment horizontal="left" wrapText="1"/>
      <protection locked="0"/>
    </xf>
    <xf numFmtId="0" fontId="0" fillId="0" borderId="0" xfId="0" applyAlignment="1">
      <alignment horizontal="center" wrapText="1"/>
    </xf>
    <xf numFmtId="0" fontId="59" fillId="0" borderId="6" xfId="0" applyFont="1" applyBorder="1" applyAlignment="1">
      <alignment horizontal="left" vertical="top"/>
    </xf>
    <xf numFmtId="10" fontId="0" fillId="0" borderId="5" xfId="3" applyNumberFormat="1" applyFont="1" applyFill="1" applyBorder="1" applyAlignment="1" applyProtection="1">
      <alignment horizontal="right"/>
    </xf>
    <xf numFmtId="0" fontId="60" fillId="0" borderId="4" xfId="0" applyFont="1" applyBorder="1"/>
    <xf numFmtId="0" fontId="19" fillId="0" borderId="4" xfId="0" applyFont="1" applyBorder="1" applyAlignment="1">
      <alignment horizontal="center"/>
    </xf>
    <xf numFmtId="49" fontId="25" fillId="4" borderId="9" xfId="0" applyNumberFormat="1" applyFont="1" applyFill="1" applyBorder="1" applyAlignment="1">
      <alignment horizontal="left" wrapText="1"/>
    </xf>
    <xf numFmtId="165" fontId="19" fillId="0" borderId="51" xfId="3" applyNumberFormat="1" applyFont="1" applyBorder="1" applyAlignment="1">
      <alignment horizontal="center" vertical="center"/>
    </xf>
    <xf numFmtId="165" fontId="19" fillId="0" borderId="52" xfId="3" applyNumberFormat="1" applyFont="1" applyBorder="1" applyAlignment="1">
      <alignment horizontal="center" vertical="center"/>
    </xf>
    <xf numFmtId="165" fontId="19" fillId="0" borderId="8" xfId="3" applyNumberFormat="1" applyFont="1" applyBorder="1" applyAlignment="1">
      <alignment horizontal="center" vertical="center"/>
    </xf>
    <xf numFmtId="165" fontId="19" fillId="0" borderId="72" xfId="0" applyNumberFormat="1" applyFont="1" applyBorder="1" applyAlignment="1">
      <alignment horizontal="center"/>
    </xf>
    <xf numFmtId="175" fontId="19" fillId="0" borderId="24" xfId="0" applyNumberFormat="1" applyFont="1" applyBorder="1" applyAlignment="1">
      <alignment horizontal="center"/>
    </xf>
    <xf numFmtId="165" fontId="19" fillId="0" borderId="73" xfId="0" applyNumberFormat="1" applyFont="1" applyBorder="1" applyAlignment="1">
      <alignment horizontal="center"/>
    </xf>
    <xf numFmtId="175" fontId="19" fillId="0" borderId="29" xfId="0" applyNumberFormat="1" applyFont="1" applyBorder="1" applyAlignment="1">
      <alignment horizontal="center"/>
    </xf>
    <xf numFmtId="165" fontId="19" fillId="0" borderId="55" xfId="0" applyNumberFormat="1" applyFont="1" applyBorder="1" applyAlignment="1">
      <alignment horizontal="center"/>
    </xf>
    <xf numFmtId="175" fontId="19" fillId="0" borderId="18" xfId="0" applyNumberFormat="1" applyFont="1" applyBorder="1" applyAlignment="1">
      <alignment horizontal="center"/>
    </xf>
    <xf numFmtId="0" fontId="2" fillId="14" borderId="70" xfId="0" applyFont="1" applyFill="1" applyBorder="1" applyAlignment="1">
      <alignment vertical="center" wrapText="1"/>
    </xf>
    <xf numFmtId="0" fontId="27" fillId="0" borderId="2" xfId="0" applyFont="1" applyBorder="1" applyAlignment="1" applyProtection="1">
      <alignment vertical="top"/>
      <protection locked="0"/>
    </xf>
    <xf numFmtId="0" fontId="28" fillId="0" borderId="2" xfId="0" applyFont="1" applyBorder="1" applyProtection="1">
      <protection locked="0"/>
    </xf>
    <xf numFmtId="0" fontId="28" fillId="0" borderId="2" xfId="0" applyFont="1" applyBorder="1" applyAlignment="1">
      <alignment horizontal="left"/>
    </xf>
    <xf numFmtId="0" fontId="28" fillId="0" borderId="3" xfId="0" applyFont="1" applyBorder="1"/>
    <xf numFmtId="0" fontId="60" fillId="0" borderId="0" xfId="0" applyFont="1"/>
    <xf numFmtId="0" fontId="19" fillId="9" borderId="41" xfId="0" applyFont="1" applyFill="1" applyBorder="1" applyAlignment="1">
      <alignment horizontal="center" vertical="top" wrapText="1"/>
    </xf>
    <xf numFmtId="0" fontId="19" fillId="9" borderId="42" xfId="0" applyFont="1" applyFill="1" applyBorder="1" applyAlignment="1">
      <alignment horizontal="center" vertical="top" wrapText="1"/>
    </xf>
    <xf numFmtId="0" fontId="25" fillId="4" borderId="41" xfId="0" applyFont="1" applyFill="1" applyBorder="1" applyAlignment="1">
      <alignment horizontal="center" wrapText="1"/>
    </xf>
    <xf numFmtId="0" fontId="19" fillId="0" borderId="4" xfId="0" applyFont="1" applyBorder="1" applyAlignment="1"/>
    <xf numFmtId="0" fontId="19" fillId="0" borderId="0" xfId="0" applyFont="1" applyAlignment="1"/>
    <xf numFmtId="0" fontId="19" fillId="0" borderId="5" xfId="0" applyFont="1" applyBorder="1" applyAlignment="1"/>
    <xf numFmtId="0" fontId="0" fillId="0" borderId="2" xfId="0" applyFont="1" applyBorder="1"/>
    <xf numFmtId="0" fontId="0" fillId="0" borderId="3" xfId="0" applyFont="1" applyBorder="1"/>
    <xf numFmtId="0" fontId="0" fillId="0" borderId="7" xfId="0" applyFont="1" applyBorder="1"/>
    <xf numFmtId="0" fontId="20" fillId="0" borderId="7" xfId="0" applyFont="1" applyBorder="1" applyAlignment="1">
      <alignment horizontal="right"/>
    </xf>
    <xf numFmtId="0" fontId="20" fillId="0" borderId="8" xfId="0" applyFont="1" applyBorder="1" applyAlignment="1">
      <alignment horizontal="right"/>
    </xf>
    <xf numFmtId="0" fontId="19" fillId="0" borderId="59" xfId="0" applyFont="1" applyFill="1" applyBorder="1" applyAlignment="1">
      <alignment horizontal="center" vertical="center" wrapText="1"/>
    </xf>
    <xf numFmtId="0" fontId="19" fillId="0" borderId="65"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 fillId="0" borderId="9"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14" fontId="20" fillId="3" borderId="46" xfId="0" applyNumberFormat="1" applyFont="1" applyFill="1" applyBorder="1" applyAlignment="1" applyProtection="1">
      <alignment horizontal="center"/>
      <protection locked="0"/>
    </xf>
    <xf numFmtId="14" fontId="20" fillId="0" borderId="46" xfId="0" applyNumberFormat="1" applyFont="1" applyBorder="1" applyAlignment="1" applyProtection="1">
      <alignment horizontal="center"/>
      <protection locked="0"/>
    </xf>
    <xf numFmtId="14" fontId="20" fillId="0" borderId="52" xfId="0" applyNumberFormat="1" applyFont="1" applyBorder="1" applyAlignment="1" applyProtection="1">
      <alignment horizontal="center"/>
      <protection locked="0"/>
    </xf>
    <xf numFmtId="14" fontId="20" fillId="0" borderId="48" xfId="0" applyNumberFormat="1" applyFont="1" applyBorder="1" applyAlignment="1" applyProtection="1">
      <alignment horizontal="center"/>
      <protection locked="0"/>
    </xf>
    <xf numFmtId="14" fontId="20" fillId="0" borderId="16" xfId="0" applyNumberFormat="1" applyFont="1" applyBorder="1" applyAlignment="1" applyProtection="1">
      <alignment horizontal="center"/>
      <protection locked="0"/>
    </xf>
    <xf numFmtId="0" fontId="19" fillId="0" borderId="10" xfId="0" applyFont="1" applyBorder="1" applyAlignment="1">
      <alignment horizontal="right"/>
    </xf>
    <xf numFmtId="0" fontId="19" fillId="0" borderId="11" xfId="0" applyFont="1" applyBorder="1" applyAlignment="1">
      <alignment horizontal="center"/>
    </xf>
    <xf numFmtId="174" fontId="20" fillId="3" borderId="54" xfId="0" applyNumberFormat="1" applyFont="1" applyFill="1" applyBorder="1" applyAlignment="1" applyProtection="1">
      <alignment horizontal="center" vertical="center" wrapText="1"/>
      <protection locked="0"/>
    </xf>
    <xf numFmtId="10" fontId="25" fillId="4" borderId="43" xfId="3" applyNumberFormat="1" applyFont="1" applyFill="1" applyBorder="1" applyAlignment="1">
      <alignment horizontal="center" wrapText="1"/>
    </xf>
    <xf numFmtId="10" fontId="20" fillId="3" borderId="46" xfId="3" applyNumberFormat="1" applyFont="1" applyFill="1" applyBorder="1" applyAlignment="1" applyProtection="1">
      <alignment horizontal="center"/>
      <protection locked="0"/>
    </xf>
    <xf numFmtId="44" fontId="20" fillId="3" borderId="46" xfId="2" applyFont="1" applyFill="1" applyBorder="1" applyAlignment="1" applyProtection="1">
      <alignment horizontal="right"/>
      <protection locked="0"/>
    </xf>
    <xf numFmtId="44" fontId="20" fillId="0" borderId="46" xfId="2" applyFont="1" applyBorder="1" applyAlignment="1" applyProtection="1">
      <alignment horizontal="right"/>
      <protection locked="0"/>
    </xf>
    <xf numFmtId="44" fontId="20" fillId="0" borderId="52" xfId="2" applyFont="1" applyBorder="1" applyAlignment="1" applyProtection="1">
      <alignment horizontal="right"/>
      <protection locked="0"/>
    </xf>
    <xf numFmtId="0" fontId="25" fillId="4" borderId="43" xfId="0" applyNumberFormat="1" applyFont="1" applyFill="1" applyBorder="1" applyAlignment="1">
      <alignment horizontal="center" wrapText="1"/>
    </xf>
    <xf numFmtId="10" fontId="25" fillId="14" borderId="61" xfId="3" applyNumberFormat="1" applyFont="1" applyFill="1" applyBorder="1" applyAlignment="1">
      <alignment horizontal="center"/>
    </xf>
    <xf numFmtId="10" fontId="25" fillId="14" borderId="16" xfId="0" applyNumberFormat="1" applyFont="1" applyFill="1" applyBorder="1" applyAlignment="1">
      <alignment horizontal="center"/>
    </xf>
    <xf numFmtId="10" fontId="20" fillId="14" borderId="22" xfId="0" applyNumberFormat="1" applyFont="1" applyFill="1" applyBorder="1" applyAlignment="1">
      <alignment horizontal="center"/>
    </xf>
    <xf numFmtId="10" fontId="20" fillId="14" borderId="48" xfId="0" applyNumberFormat="1" applyFont="1" applyFill="1" applyBorder="1" applyAlignment="1">
      <alignment horizontal="center"/>
    </xf>
    <xf numFmtId="10" fontId="20" fillId="14" borderId="26" xfId="0" applyNumberFormat="1" applyFont="1" applyFill="1" applyBorder="1" applyAlignment="1">
      <alignment horizontal="center"/>
    </xf>
    <xf numFmtId="10" fontId="20" fillId="0" borderId="38" xfId="0" applyNumberFormat="1" applyFont="1" applyBorder="1" applyAlignment="1">
      <alignment horizontal="center"/>
    </xf>
    <xf numFmtId="10" fontId="54" fillId="14" borderId="61" xfId="3" applyNumberFormat="1" applyFont="1" applyFill="1" applyBorder="1" applyAlignment="1">
      <alignment horizontal="center"/>
    </xf>
    <xf numFmtId="178" fontId="2" fillId="3" borderId="4" xfId="0" applyNumberFormat="1" applyFont="1" applyFill="1" applyBorder="1" applyAlignment="1" applyProtection="1">
      <alignment horizontal="center"/>
      <protection locked="0"/>
    </xf>
    <xf numFmtId="179" fontId="20" fillId="3" borderId="24" xfId="0" applyNumberFormat="1" applyFont="1" applyFill="1" applyBorder="1" applyProtection="1">
      <protection locked="0"/>
    </xf>
    <xf numFmtId="179" fontId="0" fillId="3" borderId="27" xfId="0" applyNumberFormat="1" applyFill="1" applyBorder="1" applyProtection="1">
      <protection locked="0"/>
    </xf>
    <xf numFmtId="0" fontId="61" fillId="0" borderId="0" xfId="0" applyFont="1" applyAlignment="1">
      <alignment horizontal="right"/>
    </xf>
    <xf numFmtId="0" fontId="19" fillId="26" borderId="74" xfId="0" applyFont="1" applyFill="1" applyBorder="1" applyAlignment="1" applyProtection="1">
      <alignment horizontal="center" vertical="center" wrapText="1"/>
      <protection locked="0"/>
    </xf>
    <xf numFmtId="1" fontId="19" fillId="26" borderId="74" xfId="0" applyNumberFormat="1" applyFont="1" applyFill="1" applyBorder="1" applyAlignment="1" applyProtection="1">
      <alignment horizontal="center" vertical="center" wrapText="1"/>
      <protection locked="0"/>
    </xf>
    <xf numFmtId="0" fontId="2" fillId="0" borderId="1" xfId="0" applyFont="1" applyBorder="1"/>
    <xf numFmtId="0" fontId="2" fillId="0" borderId="2" xfId="0" applyFont="1" applyBorder="1"/>
    <xf numFmtId="0" fontId="2" fillId="0" borderId="3" xfId="0" applyFont="1" applyBorder="1"/>
    <xf numFmtId="0" fontId="0" fillId="0" borderId="0" xfId="0" applyAlignment="1">
      <alignment vertical="top" wrapText="1"/>
    </xf>
    <xf numFmtId="0" fontId="0" fillId="0" borderId="5" xfId="0" applyBorder="1" applyAlignment="1">
      <alignment vertical="top" wrapText="1"/>
    </xf>
    <xf numFmtId="0" fontId="20" fillId="0" borderId="0" xfId="0" applyFont="1" applyAlignment="1">
      <alignment horizontal="left" wrapText="1"/>
    </xf>
    <xf numFmtId="0" fontId="62" fillId="14" borderId="5" xfId="0" applyFont="1" applyFill="1" applyBorder="1" applyAlignment="1">
      <alignment horizontal="left" vertical="center" wrapText="1" indent="5"/>
    </xf>
    <xf numFmtId="0" fontId="2" fillId="14" borderId="5" xfId="0" applyFont="1" applyFill="1" applyBorder="1" applyAlignment="1">
      <alignment vertical="center" wrapText="1"/>
    </xf>
    <xf numFmtId="0" fontId="64" fillId="14" borderId="5" xfId="0" applyFont="1" applyFill="1" applyBorder="1" applyAlignment="1">
      <alignment horizontal="left" vertical="center" wrapText="1" indent="2"/>
    </xf>
    <xf numFmtId="0" fontId="64" fillId="14" borderId="8" xfId="0" applyFont="1" applyFill="1" applyBorder="1" applyAlignment="1">
      <alignment horizontal="left" vertical="center" wrapText="1" indent="2"/>
    </xf>
    <xf numFmtId="0" fontId="64" fillId="14" borderId="5" xfId="0" applyFont="1" applyFill="1" applyBorder="1" applyAlignment="1">
      <alignment horizontal="left" vertical="center" wrapText="1" indent="5"/>
    </xf>
    <xf numFmtId="0" fontId="65" fillId="14" borderId="8" xfId="0" applyFont="1" applyFill="1" applyBorder="1" applyAlignment="1">
      <alignment vertical="center" wrapText="1"/>
    </xf>
    <xf numFmtId="0" fontId="66" fillId="13" borderId="54" xfId="0" applyFont="1" applyFill="1" applyBorder="1"/>
    <xf numFmtId="0" fontId="66" fillId="13" borderId="54" xfId="0" applyFont="1" applyFill="1" applyBorder="1" applyAlignment="1">
      <alignment horizontal="center"/>
    </xf>
    <xf numFmtId="49" fontId="0" fillId="0" borderId="4" xfId="0" applyNumberFormat="1" applyBorder="1" applyAlignment="1">
      <alignment horizontal="right" vertical="top"/>
    </xf>
    <xf numFmtId="0" fontId="68" fillId="0" borderId="1" xfId="0" applyFont="1" applyBorder="1"/>
    <xf numFmtId="0" fontId="30" fillId="0" borderId="1" xfId="0" applyFont="1" applyBorder="1" applyProtection="1"/>
    <xf numFmtId="0" fontId="68" fillId="0" borderId="2" xfId="0" applyFont="1" applyBorder="1" applyProtection="1"/>
    <xf numFmtId="0" fontId="30" fillId="0" borderId="9" xfId="0" applyFont="1" applyBorder="1"/>
    <xf numFmtId="0" fontId="29" fillId="0" borderId="0" xfId="0" applyFont="1"/>
    <xf numFmtId="0" fontId="30" fillId="0" borderId="10" xfId="0" applyFont="1" applyBorder="1"/>
    <xf numFmtId="0" fontId="19" fillId="0" borderId="1" xfId="0" applyFont="1" applyBorder="1" applyAlignment="1">
      <alignment horizontal="left" indent="1"/>
    </xf>
    <xf numFmtId="0" fontId="30" fillId="0" borderId="1" xfId="0" applyFont="1" applyBorder="1"/>
    <xf numFmtId="0" fontId="0" fillId="0" borderId="33" xfId="0" applyBorder="1" applyAlignment="1">
      <alignment horizontal="center" wrapText="1"/>
    </xf>
    <xf numFmtId="0" fontId="0" fillId="0" borderId="8" xfId="0" applyBorder="1" applyAlignment="1">
      <alignment horizontal="center" wrapText="1"/>
    </xf>
    <xf numFmtId="0" fontId="35" fillId="0" borderId="4" xfId="0" applyFont="1" applyBorder="1"/>
    <xf numFmtId="0" fontId="0" fillId="14" borderId="67" xfId="0" applyFill="1" applyBorder="1" applyAlignment="1">
      <alignment vertical="center" wrapText="1"/>
    </xf>
    <xf numFmtId="0" fontId="20" fillId="0" borderId="4" xfId="0" applyFont="1" applyBorder="1" applyAlignment="1">
      <alignment horizontal="left" vertical="top" wrapText="1"/>
    </xf>
    <xf numFmtId="0" fontId="24" fillId="0" borderId="0" xfId="0" applyFont="1" applyAlignment="1">
      <alignment horizontal="left" vertical="top" wrapText="1"/>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0" fillId="0" borderId="0" xfId="0" applyFont="1" applyAlignment="1">
      <alignment horizontal="left" wrapText="1"/>
    </xf>
    <xf numFmtId="0" fontId="20" fillId="0" borderId="5" xfId="0" applyFont="1" applyBorder="1" applyAlignment="1">
      <alignment horizontal="left" wrapText="1"/>
    </xf>
    <xf numFmtId="0" fontId="35" fillId="0" borderId="0" xfId="0" applyFont="1" applyAlignment="1">
      <alignment horizontal="center"/>
    </xf>
    <xf numFmtId="0" fontId="35" fillId="0" borderId="5" xfId="0" applyFont="1" applyBorder="1" applyAlignment="1">
      <alignment horizontal="center"/>
    </xf>
    <xf numFmtId="0" fontId="19" fillId="0" borderId="0" xfId="0" applyFont="1" applyAlignment="1">
      <alignment horizontal="center" vertical="top"/>
    </xf>
    <xf numFmtId="0" fontId="20" fillId="0" borderId="0" xfId="0" applyFont="1" applyAlignment="1">
      <alignment horizontal="left" vertical="top" wrapText="1"/>
    </xf>
    <xf numFmtId="0" fontId="20" fillId="0" borderId="5" xfId="0" applyFont="1" applyBorder="1" applyAlignment="1">
      <alignment horizontal="left" vertical="top" wrapText="1"/>
    </xf>
    <xf numFmtId="0" fontId="19"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lignment horizontal="left" wrapText="1"/>
    </xf>
    <xf numFmtId="0" fontId="19" fillId="0" borderId="5" xfId="0" applyFont="1" applyBorder="1" applyAlignment="1">
      <alignment horizontal="left" wrapText="1"/>
    </xf>
    <xf numFmtId="0" fontId="23" fillId="0" borderId="4" xfId="0" applyFont="1" applyBorder="1" applyAlignment="1">
      <alignment horizontal="left" indent="1"/>
    </xf>
    <xf numFmtId="0" fontId="49" fillId="0" borderId="0" xfId="0" applyFont="1" applyFill="1" applyBorder="1"/>
    <xf numFmtId="0" fontId="0" fillId="0" borderId="0" xfId="0" applyFill="1" applyBorder="1"/>
    <xf numFmtId="0" fontId="19" fillId="6" borderId="0" xfId="0" applyFont="1" applyFill="1" applyBorder="1" applyAlignment="1">
      <alignment vertical="center"/>
    </xf>
    <xf numFmtId="0" fontId="72" fillId="0" borderId="0" xfId="0" applyFont="1" applyAlignment="1">
      <alignment vertical="center"/>
    </xf>
    <xf numFmtId="0" fontId="0" fillId="20" borderId="70" xfId="0" applyFill="1" applyBorder="1" applyAlignment="1">
      <alignment vertical="center" wrapText="1"/>
    </xf>
    <xf numFmtId="0" fontId="0" fillId="19" borderId="67" xfId="0" applyFill="1" applyBorder="1" applyAlignment="1">
      <alignment vertical="center" wrapText="1"/>
    </xf>
    <xf numFmtId="0" fontId="0" fillId="25" borderId="54" xfId="0" applyFill="1" applyBorder="1" applyAlignment="1">
      <alignment vertical="center" wrapText="1"/>
    </xf>
    <xf numFmtId="0" fontId="0" fillId="30" borderId="54" xfId="0" applyFill="1" applyBorder="1" applyAlignment="1">
      <alignment vertical="center" wrapText="1"/>
    </xf>
    <xf numFmtId="0" fontId="0" fillId="0" borderId="56" xfId="0" applyBorder="1"/>
    <xf numFmtId="0" fontId="0" fillId="14" borderId="3" xfId="0" applyFill="1" applyBorder="1" applyAlignment="1">
      <alignment vertical="center" wrapText="1"/>
    </xf>
    <xf numFmtId="0" fontId="73" fillId="0" borderId="0" xfId="0" applyFont="1"/>
    <xf numFmtId="0" fontId="0" fillId="14" borderId="70" xfId="0" applyFill="1" applyBorder="1" applyAlignment="1">
      <alignment vertical="center" wrapText="1"/>
    </xf>
    <xf numFmtId="0" fontId="62" fillId="14" borderId="70" xfId="0" applyFont="1" applyFill="1" applyBorder="1" applyAlignment="1">
      <alignment horizontal="left" vertical="center" wrapText="1" indent="5"/>
    </xf>
    <xf numFmtId="0" fontId="0" fillId="14" borderId="5" xfId="0" applyFill="1" applyBorder="1" applyAlignment="1">
      <alignment vertical="center" wrapText="1"/>
    </xf>
    <xf numFmtId="0" fontId="74" fillId="14" borderId="5" xfId="0" applyFont="1" applyFill="1" applyBorder="1" applyAlignment="1">
      <alignment vertical="center" wrapText="1"/>
    </xf>
    <xf numFmtId="0" fontId="0" fillId="14" borderId="8" xfId="0" applyFill="1" applyBorder="1" applyAlignment="1">
      <alignment vertical="center" wrapText="1"/>
    </xf>
    <xf numFmtId="0" fontId="35" fillId="14" borderId="5" xfId="0" applyFont="1" applyFill="1" applyBorder="1" applyAlignment="1">
      <alignment horizontal="center" vertical="center" wrapText="1"/>
    </xf>
    <xf numFmtId="0" fontId="0" fillId="14" borderId="5" xfId="0" applyFill="1" applyBorder="1" applyAlignment="1">
      <alignment horizontal="center" vertical="top" wrapText="1"/>
    </xf>
    <xf numFmtId="0" fontId="0" fillId="14" borderId="8" xfId="0" applyFill="1" applyBorder="1" applyAlignment="1">
      <alignment horizontal="center" vertical="top" wrapText="1"/>
    </xf>
    <xf numFmtId="0" fontId="64" fillId="14" borderId="5" xfId="0" applyFont="1" applyFill="1" applyBorder="1" applyAlignment="1">
      <alignment horizontal="left" vertical="center" wrapText="1" indent="8"/>
    </xf>
    <xf numFmtId="0" fontId="64" fillId="14" borderId="8" xfId="0" applyFont="1" applyFill="1" applyBorder="1" applyAlignment="1">
      <alignment horizontal="left" vertical="center" wrapText="1" indent="8"/>
    </xf>
    <xf numFmtId="0" fontId="0" fillId="14" borderId="5" xfId="0" applyFill="1" applyBorder="1" applyAlignment="1">
      <alignment horizontal="center" vertical="center" wrapText="1"/>
    </xf>
    <xf numFmtId="0" fontId="17" fillId="14" borderId="5" xfId="0" applyFont="1" applyFill="1" applyBorder="1" applyAlignment="1">
      <alignment vertical="center" wrapText="1"/>
    </xf>
    <xf numFmtId="0" fontId="75" fillId="14" borderId="5" xfId="0" applyFont="1" applyFill="1" applyBorder="1" applyAlignment="1">
      <alignment vertical="center" wrapText="1"/>
    </xf>
    <xf numFmtId="0" fontId="17" fillId="14" borderId="8" xfId="0" applyFont="1" applyFill="1" applyBorder="1" applyAlignment="1">
      <alignment vertical="center" wrapText="1"/>
    </xf>
    <xf numFmtId="0" fontId="0" fillId="25" borderId="56" xfId="0" applyFill="1" applyBorder="1" applyAlignment="1">
      <alignment horizontal="center" vertical="center" wrapText="1"/>
    </xf>
    <xf numFmtId="0" fontId="0" fillId="14" borderId="54" xfId="0" applyFill="1" applyBorder="1" applyAlignment="1">
      <alignment horizontal="center" vertical="center" wrapText="1"/>
    </xf>
    <xf numFmtId="0" fontId="35" fillId="14" borderId="67" xfId="0" applyFont="1" applyFill="1" applyBorder="1" applyAlignment="1">
      <alignment vertical="center" wrapText="1"/>
    </xf>
    <xf numFmtId="0" fontId="20" fillId="14" borderId="5" xfId="0" applyFont="1" applyFill="1" applyBorder="1" applyAlignment="1">
      <alignment horizontal="center" vertical="center" wrapText="1"/>
    </xf>
    <xf numFmtId="0" fontId="0" fillId="14" borderId="5" xfId="0" applyFill="1" applyBorder="1" applyAlignment="1">
      <alignment horizontal="left" vertical="center" wrapText="1" indent="5"/>
    </xf>
    <xf numFmtId="0" fontId="20" fillId="14" borderId="70" xfId="0" applyFont="1" applyFill="1" applyBorder="1" applyAlignment="1">
      <alignment horizontal="center" vertical="center" wrapText="1"/>
    </xf>
    <xf numFmtId="0" fontId="35" fillId="14" borderId="70" xfId="0" applyFont="1" applyFill="1" applyBorder="1" applyAlignment="1">
      <alignment vertical="center" wrapText="1"/>
    </xf>
    <xf numFmtId="0" fontId="35" fillId="14" borderId="56" xfId="0" applyFont="1" applyFill="1" applyBorder="1" applyAlignment="1">
      <alignment vertical="center" wrapText="1"/>
    </xf>
    <xf numFmtId="0" fontId="0" fillId="21" borderId="56" xfId="0" applyFill="1" applyBorder="1" applyAlignment="1">
      <alignment horizontal="center" vertical="center" wrapText="1"/>
    </xf>
    <xf numFmtId="0" fontId="0" fillId="14" borderId="8" xfId="0" applyFill="1" applyBorder="1" applyAlignment="1">
      <alignment horizontal="center" vertical="center" wrapText="1"/>
    </xf>
    <xf numFmtId="0" fontId="64" fillId="14" borderId="8" xfId="0" applyFont="1" applyFill="1" applyBorder="1" applyAlignment="1">
      <alignment horizontal="left" vertical="center" wrapText="1" indent="5"/>
    </xf>
    <xf numFmtId="0" fontId="0" fillId="14" borderId="54" xfId="0" applyFill="1" applyBorder="1" applyAlignment="1">
      <alignment vertical="center" wrapText="1"/>
    </xf>
    <xf numFmtId="0" fontId="20" fillId="0" borderId="5" xfId="0" applyFont="1" applyBorder="1" applyAlignment="1">
      <alignment horizontal="left"/>
    </xf>
    <xf numFmtId="44" fontId="20" fillId="0" borderId="0" xfId="0" applyNumberFormat="1" applyFont="1"/>
    <xf numFmtId="44" fontId="19" fillId="0" borderId="0" xfId="0" applyNumberFormat="1" applyFont="1"/>
    <xf numFmtId="0" fontId="20" fillId="0" borderId="4" xfId="0" applyFont="1" applyBorder="1" applyAlignment="1">
      <alignment horizontal="left"/>
    </xf>
    <xf numFmtId="0" fontId="0" fillId="0" borderId="0" xfId="0"/>
    <xf numFmtId="0" fontId="0" fillId="0" borderId="4" xfId="0" applyBorder="1"/>
    <xf numFmtId="0" fontId="0" fillId="0" borderId="5" xfId="0" applyBorder="1"/>
    <xf numFmtId="0" fontId="20" fillId="0" borderId="4" xfId="0" applyFont="1" applyBorder="1" applyAlignment="1">
      <alignment horizontal="left" vertical="center" wrapText="1"/>
    </xf>
    <xf numFmtId="0" fontId="35" fillId="0" borderId="0" xfId="0" applyFont="1"/>
    <xf numFmtId="0" fontId="35" fillId="0" borderId="5" xfId="0" applyFont="1" applyBorder="1"/>
    <xf numFmtId="0" fontId="20" fillId="0" borderId="4" xfId="0" applyFont="1" applyBorder="1" applyAlignment="1">
      <alignment horizontal="center" vertical="center"/>
    </xf>
    <xf numFmtId="0" fontId="19" fillId="0" borderId="4" xfId="0" applyFont="1" applyBorder="1" applyAlignment="1">
      <alignment horizontal="left" vertical="center"/>
    </xf>
    <xf numFmtId="0" fontId="2" fillId="0" borderId="0" xfId="0" applyFont="1" applyAlignment="1">
      <alignment horizontal="left"/>
    </xf>
    <xf numFmtId="0" fontId="35" fillId="0" borderId="0" xfId="0" applyFont="1" applyAlignment="1">
      <alignment wrapText="1"/>
    </xf>
    <xf numFmtId="0" fontId="35" fillId="0" borderId="5" xfId="0" applyFont="1" applyBorder="1" applyAlignment="1">
      <alignment wrapText="1"/>
    </xf>
    <xf numFmtId="0" fontId="20" fillId="0" borderId="0" xfId="0" applyFont="1" applyAlignment="1">
      <alignment horizontal="left" vertical="center"/>
    </xf>
    <xf numFmtId="0" fontId="20" fillId="0" borderId="5" xfId="0" applyFont="1" applyBorder="1" applyAlignment="1">
      <alignment horizontal="left" vertical="top"/>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24" fillId="0" borderId="5" xfId="0" applyFont="1" applyBorder="1" applyAlignment="1">
      <alignment vertical="center"/>
    </xf>
    <xf numFmtId="0" fontId="24" fillId="0" borderId="0" xfId="0" applyFont="1" applyBorder="1" applyAlignment="1">
      <alignment vertical="center"/>
    </xf>
    <xf numFmtId="0" fontId="20" fillId="0" borderId="0" xfId="0" applyFont="1" applyBorder="1" applyProtection="1"/>
    <xf numFmtId="0" fontId="19" fillId="0" borderId="0" xfId="0" applyFont="1" applyBorder="1" applyAlignment="1" applyProtection="1">
      <alignment horizontal="left" vertical="top"/>
    </xf>
    <xf numFmtId="0" fontId="23" fillId="0" borderId="0" xfId="0" applyFont="1" applyBorder="1" applyProtection="1"/>
    <xf numFmtId="0" fontId="19" fillId="0" borderId="0" xfId="0" applyFont="1" applyBorder="1" applyAlignment="1" applyProtection="1">
      <alignment vertical="top"/>
    </xf>
    <xf numFmtId="0" fontId="24" fillId="0" borderId="0" xfId="0" applyFont="1" applyBorder="1" applyAlignment="1">
      <alignment horizontal="left"/>
    </xf>
    <xf numFmtId="0" fontId="35" fillId="0" borderId="1" xfId="0" quotePrefix="1" applyFont="1" applyBorder="1"/>
    <xf numFmtId="0" fontId="19" fillId="0" borderId="0" xfId="0" quotePrefix="1" applyFont="1" applyAlignment="1">
      <alignment wrapText="1"/>
    </xf>
    <xf numFmtId="0" fontId="19" fillId="0" borderId="5" xfId="0" quotePrefix="1" applyFont="1" applyBorder="1" applyAlignment="1">
      <alignment wrapText="1"/>
    </xf>
    <xf numFmtId="0" fontId="0" fillId="0" borderId="4" xfId="0" applyBorder="1" applyAlignment="1">
      <alignment vertical="center"/>
    </xf>
    <xf numFmtId="0" fontId="20" fillId="0" borderId="6" xfId="0" applyFont="1" applyBorder="1" applyAlignment="1">
      <alignment horizontal="center"/>
    </xf>
    <xf numFmtId="0" fontId="24" fillId="0" borderId="4" xfId="0" applyFont="1" applyBorder="1" applyAlignment="1">
      <alignment horizontal="center"/>
    </xf>
    <xf numFmtId="0" fontId="24" fillId="0" borderId="6" xfId="0" applyFont="1" applyBorder="1" applyAlignment="1">
      <alignment horizontal="center"/>
    </xf>
    <xf numFmtId="0" fontId="35" fillId="0" borderId="4" xfId="0" applyFont="1" applyBorder="1" applyAlignment="1">
      <alignment horizontal="center"/>
    </xf>
    <xf numFmtId="0" fontId="76" fillId="14" borderId="4" xfId="4" applyFill="1" applyBorder="1" applyAlignment="1">
      <alignment horizontal="center"/>
    </xf>
    <xf numFmtId="0" fontId="76" fillId="14" borderId="7" xfId="4" applyFill="1" applyBorder="1" applyAlignment="1">
      <alignment horizontal="center"/>
    </xf>
    <xf numFmtId="0" fontId="76" fillId="14" borderId="8" xfId="4" applyFill="1" applyBorder="1" applyAlignment="1">
      <alignment horizontal="center"/>
    </xf>
    <xf numFmtId="0" fontId="64" fillId="0" borderId="4" xfId="0" applyFont="1" applyBorder="1"/>
    <xf numFmtId="180" fontId="6" fillId="14" borderId="0" xfId="0" applyNumberFormat="1" applyFont="1" applyFill="1" applyAlignment="1" applyProtection="1">
      <alignment horizontal="center"/>
      <protection locked="0"/>
    </xf>
    <xf numFmtId="180" fontId="6" fillId="14" borderId="5" xfId="0" applyNumberFormat="1" applyFont="1" applyFill="1" applyBorder="1" applyAlignment="1" applyProtection="1">
      <alignment horizontal="center"/>
      <protection locked="0"/>
    </xf>
    <xf numFmtId="0" fontId="64" fillId="0" borderId="4" xfId="0" applyFont="1" applyBorder="1" applyAlignment="1">
      <alignment horizontal="right"/>
    </xf>
    <xf numFmtId="0" fontId="76" fillId="14" borderId="10" xfId="4" applyFill="1" applyBorder="1" applyAlignment="1">
      <alignment horizontal="center"/>
    </xf>
    <xf numFmtId="0" fontId="76" fillId="14" borderId="11" xfId="4" applyFill="1" applyBorder="1" applyAlignment="1">
      <alignment horizontal="center"/>
    </xf>
    <xf numFmtId="0" fontId="6" fillId="0" borderId="0" xfId="0" applyFont="1" applyProtection="1">
      <protection locked="0"/>
    </xf>
    <xf numFmtId="0" fontId="6" fillId="0" borderId="0" xfId="0" applyFont="1" applyAlignment="1" applyProtection="1">
      <alignment horizontal="center"/>
      <protection locked="0"/>
    </xf>
    <xf numFmtId="0" fontId="69" fillId="14" borderId="0" xfId="0" applyFont="1" applyFill="1"/>
    <xf numFmtId="0" fontId="63" fillId="0" borderId="0" xfId="0" applyFont="1"/>
    <xf numFmtId="0" fontId="63" fillId="0" borderId="5" xfId="0" applyFont="1" applyBorder="1"/>
    <xf numFmtId="0" fontId="63" fillId="0" borderId="4" xfId="0" applyFont="1" applyBorder="1"/>
    <xf numFmtId="0" fontId="11" fillId="0" borderId="76" xfId="0" applyFont="1" applyBorder="1" applyAlignment="1">
      <alignment horizontal="right" vertical="center" wrapText="1"/>
    </xf>
    <xf numFmtId="0" fontId="11" fillId="0" borderId="47" xfId="0" applyFont="1" applyBorder="1" applyAlignment="1">
      <alignment horizontal="right" vertical="center" wrapText="1"/>
    </xf>
    <xf numFmtId="0" fontId="11" fillId="0" borderId="49" xfId="0" applyFont="1" applyBorder="1" applyAlignment="1">
      <alignment horizontal="right" vertical="center" wrapText="1"/>
    </xf>
    <xf numFmtId="0" fontId="11" fillId="0" borderId="48" xfId="0" applyFont="1" applyBorder="1" applyAlignment="1">
      <alignment horizontal="left" vertical="center" wrapText="1"/>
    </xf>
    <xf numFmtId="0" fontId="11" fillId="31" borderId="48" xfId="0" applyFont="1" applyFill="1" applyBorder="1" applyAlignment="1" applyProtection="1">
      <alignment horizontal="left" vertical="center" wrapText="1"/>
      <protection locked="0"/>
    </xf>
    <xf numFmtId="0" fontId="11" fillId="31" borderId="63" xfId="0" applyFont="1" applyFill="1" applyBorder="1" applyAlignment="1" applyProtection="1">
      <alignment horizontal="left" vertical="center" wrapText="1"/>
      <protection locked="0"/>
    </xf>
    <xf numFmtId="0" fontId="11" fillId="0" borderId="4"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31" borderId="28" xfId="0" applyFont="1" applyFill="1" applyBorder="1" applyAlignment="1" applyProtection="1">
      <alignment vertical="center" wrapText="1"/>
      <protection locked="0"/>
    </xf>
    <xf numFmtId="0" fontId="11" fillId="31" borderId="29" xfId="0" applyFont="1" applyFill="1" applyBorder="1" applyAlignment="1" applyProtection="1">
      <alignment vertical="center" wrapText="1"/>
      <protection locked="0"/>
    </xf>
    <xf numFmtId="0" fontId="11" fillId="31" borderId="30" xfId="0" applyFont="1" applyFill="1" applyBorder="1" applyAlignment="1" applyProtection="1">
      <alignment vertical="center" wrapText="1"/>
      <protection locked="0"/>
    </xf>
    <xf numFmtId="0" fontId="84" fillId="0" borderId="11" xfId="0" applyFont="1" applyBorder="1" applyAlignment="1" applyProtection="1">
      <alignment wrapText="1"/>
      <protection locked="0"/>
    </xf>
    <xf numFmtId="0" fontId="85" fillId="0" borderId="4" xfId="0" applyFont="1" applyBorder="1" applyAlignment="1" applyProtection="1">
      <alignment vertical="center" wrapText="1"/>
      <protection locked="0"/>
    </xf>
    <xf numFmtId="0" fontId="85" fillId="0" borderId="0" xfId="0" applyFont="1" applyAlignment="1" applyProtection="1">
      <alignment vertical="center" wrapText="1"/>
      <protection locked="0"/>
    </xf>
    <xf numFmtId="0" fontId="85" fillId="0" borderId="5" xfId="0" applyFont="1" applyBorder="1" applyAlignment="1" applyProtection="1">
      <alignment vertical="center" wrapText="1"/>
      <protection locked="0"/>
    </xf>
    <xf numFmtId="0" fontId="82" fillId="31" borderId="31" xfId="0" applyFont="1" applyFill="1" applyBorder="1" applyAlignment="1">
      <alignment horizontal="center" vertical="center" wrapText="1"/>
    </xf>
    <xf numFmtId="0" fontId="82" fillId="31" borderId="29" xfId="0" applyFont="1" applyFill="1" applyBorder="1" applyAlignment="1">
      <alignment horizontal="center" vertical="center" wrapText="1"/>
    </xf>
    <xf numFmtId="0" fontId="82" fillId="31" borderId="30" xfId="0" applyFont="1" applyFill="1" applyBorder="1" applyAlignment="1">
      <alignment horizontal="center" vertical="center" wrapText="1"/>
    </xf>
    <xf numFmtId="0" fontId="84" fillId="0" borderId="49" xfId="0" applyFont="1" applyBorder="1" applyAlignment="1">
      <alignment horizontal="right" vertical="center" wrapText="1"/>
    </xf>
    <xf numFmtId="0" fontId="84" fillId="14" borderId="23" xfId="0" applyFont="1" applyFill="1" applyBorder="1" applyAlignment="1">
      <alignment horizontal="center" vertical="center" wrapText="1"/>
    </xf>
    <xf numFmtId="0" fontId="82" fillId="14" borderId="29" xfId="0" applyFont="1" applyFill="1" applyBorder="1" applyAlignment="1">
      <alignment horizontal="center" vertical="center" wrapText="1"/>
    </xf>
    <xf numFmtId="0" fontId="82" fillId="14" borderId="30" xfId="0" applyFont="1" applyFill="1" applyBorder="1" applyAlignment="1">
      <alignment horizontal="center" vertical="center" wrapText="1"/>
    </xf>
    <xf numFmtId="0" fontId="63" fillId="0" borderId="57" xfId="0" applyFont="1" applyBorder="1"/>
    <xf numFmtId="0" fontId="0" fillId="14" borderId="0" xfId="0" applyFill="1"/>
    <xf numFmtId="0" fontId="2" fillId="14" borderId="7" xfId="0" applyFont="1" applyFill="1" applyBorder="1" applyAlignment="1">
      <alignment horizontal="center"/>
    </xf>
    <xf numFmtId="0" fontId="86" fillId="14" borderId="7" xfId="5" applyFill="1" applyBorder="1" applyAlignment="1">
      <alignment horizontal="center"/>
    </xf>
    <xf numFmtId="0" fontId="38" fillId="33" borderId="54" xfId="0" applyFont="1" applyFill="1" applyBorder="1" applyAlignment="1">
      <alignment horizontal="center" vertical="center" wrapText="1"/>
    </xf>
    <xf numFmtId="0" fontId="38" fillId="33" borderId="11" xfId="0" applyFont="1" applyFill="1" applyBorder="1" applyAlignment="1">
      <alignment horizontal="center" vertical="center" wrapText="1"/>
    </xf>
    <xf numFmtId="0" fontId="22" fillId="14" borderId="56" xfId="0" applyFont="1" applyFill="1" applyBorder="1" applyAlignment="1">
      <alignment vertical="center" wrapText="1"/>
    </xf>
    <xf numFmtId="0" fontId="22" fillId="14" borderId="8" xfId="0" applyFont="1" applyFill="1" applyBorder="1" applyAlignment="1">
      <alignment horizontal="center" vertical="center" wrapText="1"/>
    </xf>
    <xf numFmtId="0" fontId="22" fillId="14" borderId="8" xfId="0" applyFont="1" applyFill="1" applyBorder="1" applyAlignment="1">
      <alignment vertical="center" wrapText="1"/>
    </xf>
    <xf numFmtId="49" fontId="22" fillId="14" borderId="8" xfId="0" applyNumberFormat="1" applyFont="1" applyFill="1" applyBorder="1" applyAlignment="1">
      <alignment horizontal="center" vertical="center" wrapText="1"/>
    </xf>
    <xf numFmtId="0" fontId="0" fillId="0" borderId="0" xfId="0"/>
    <xf numFmtId="0" fontId="0" fillId="0" borderId="5" xfId="0" applyBorder="1"/>
    <xf numFmtId="0" fontId="84" fillId="0" borderId="10" xfId="0" applyFont="1" applyBorder="1" applyAlignment="1" applyProtection="1">
      <alignment wrapText="1"/>
      <protection locked="0"/>
    </xf>
    <xf numFmtId="0" fontId="82" fillId="31" borderId="41" xfId="0" applyFont="1" applyFill="1" applyBorder="1" applyAlignment="1" applyProtection="1">
      <alignment wrapText="1"/>
      <protection locked="0"/>
    </xf>
    <xf numFmtId="179" fontId="82" fillId="31" borderId="42" xfId="0" applyNumberFormat="1" applyFont="1" applyFill="1" applyBorder="1" applyAlignment="1" applyProtection="1">
      <alignment wrapText="1"/>
      <protection locked="0"/>
    </xf>
    <xf numFmtId="0" fontId="24" fillId="0" borderId="5" xfId="0" applyFont="1" applyBorder="1" applyAlignment="1">
      <alignment horizontal="left" vertical="center" wrapText="1"/>
    </xf>
    <xf numFmtId="0" fontId="0" fillId="0" borderId="5" xfId="0" applyBorder="1"/>
    <xf numFmtId="0" fontId="0" fillId="0" borderId="4" xfId="0" applyBorder="1"/>
    <xf numFmtId="0" fontId="35" fillId="0" borderId="0" xfId="0" applyFont="1" applyBorder="1"/>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Border="1" applyAlignment="1">
      <alignment vertical="top" wrapText="1"/>
    </xf>
    <xf numFmtId="164" fontId="18" fillId="0" borderId="0" xfId="2" applyNumberFormat="1" applyFont="1"/>
    <xf numFmtId="0" fontId="0" fillId="0" borderId="9" xfId="0" applyBorder="1" applyAlignment="1">
      <alignment horizontal="left"/>
    </xf>
    <xf numFmtId="0" fontId="0" fillId="0" borderId="10" xfId="0" applyBorder="1" applyAlignment="1">
      <alignment horizontal="left"/>
    </xf>
    <xf numFmtId="0" fontId="20" fillId="0" borderId="11" xfId="0" applyFont="1" applyBorder="1" applyAlignment="1">
      <alignment horizontal="left"/>
    </xf>
    <xf numFmtId="0" fontId="21" fillId="0" borderId="9" xfId="0" applyFont="1" applyFill="1" applyBorder="1" applyAlignment="1"/>
    <xf numFmtId="0" fontId="24" fillId="0" borderId="0" xfId="0" applyFont="1" applyBorder="1" applyAlignment="1">
      <alignment horizontal="left" vertical="top" wrapText="1"/>
    </xf>
    <xf numFmtId="0" fontId="20" fillId="0" borderId="6" xfId="0" applyFont="1" applyBorder="1" applyAlignment="1">
      <alignment horizontal="center" vertical="center"/>
    </xf>
    <xf numFmtId="0" fontId="24" fillId="0" borderId="7" xfId="0" applyFont="1" applyBorder="1" applyAlignment="1">
      <alignment horizontal="left" vertical="top" wrapText="1"/>
    </xf>
    <xf numFmtId="0" fontId="24" fillId="0" borderId="8" xfId="0" applyFont="1" applyBorder="1" applyAlignment="1">
      <alignment vertical="top" wrapText="1"/>
    </xf>
    <xf numFmtId="0" fontId="43" fillId="4" borderId="11" xfId="0" applyFont="1" applyFill="1" applyBorder="1" applyAlignment="1">
      <alignment vertical="center" wrapText="1"/>
    </xf>
    <xf numFmtId="14" fontId="11" fillId="31" borderId="63" xfId="0" applyNumberFormat="1" applyFont="1" applyFill="1" applyBorder="1" applyAlignment="1" applyProtection="1">
      <alignment horizontal="left" vertical="center" wrapText="1"/>
      <protection locked="0"/>
    </xf>
    <xf numFmtId="0" fontId="11" fillId="31" borderId="66" xfId="0" applyFont="1" applyFill="1" applyBorder="1" applyAlignment="1" applyProtection="1">
      <alignment horizontal="center" vertical="center" wrapText="1"/>
      <protection locked="0"/>
    </xf>
    <xf numFmtId="0" fontId="11" fillId="31" borderId="47" xfId="0" applyFont="1" applyFill="1" applyBorder="1" applyAlignment="1" applyProtection="1">
      <alignment horizontal="center" vertical="center" wrapText="1"/>
      <protection locked="0"/>
    </xf>
    <xf numFmtId="0" fontId="11" fillId="31" borderId="48" xfId="0" applyFont="1" applyFill="1" applyBorder="1" applyAlignment="1" applyProtection="1">
      <alignment horizontal="center" vertical="center" wrapText="1"/>
      <protection locked="0"/>
    </xf>
    <xf numFmtId="0" fontId="84" fillId="0" borderId="9" xfId="0" applyFont="1" applyBorder="1" applyAlignment="1" applyProtection="1">
      <alignment horizontal="right" wrapText="1"/>
    </xf>
    <xf numFmtId="0" fontId="84" fillId="0" borderId="10" xfId="0" applyFont="1" applyBorder="1" applyAlignment="1" applyProtection="1">
      <alignment horizontal="right" wrapText="1"/>
    </xf>
    <xf numFmtId="173" fontId="19" fillId="4" borderId="41" xfId="0" applyNumberFormat="1" applyFont="1" applyFill="1" applyBorder="1" applyAlignment="1" applyProtection="1">
      <alignment horizontal="center" vertical="center" wrapText="1"/>
      <protection locked="0"/>
    </xf>
    <xf numFmtId="176" fontId="19" fillId="23" borderId="54" xfId="2" applyNumberFormat="1" applyFont="1" applyFill="1" applyBorder="1" applyAlignment="1" applyProtection="1">
      <alignment horizontal="center" vertical="center" wrapText="1"/>
      <protection locked="0"/>
    </xf>
    <xf numFmtId="0" fontId="2" fillId="14" borderId="8" xfId="0" quotePrefix="1" applyFont="1" applyFill="1" applyBorder="1" applyAlignment="1">
      <alignment vertical="top" wrapText="1"/>
    </xf>
    <xf numFmtId="0" fontId="20" fillId="14" borderId="70" xfId="0" applyFont="1" applyFill="1" applyBorder="1" applyAlignment="1">
      <alignment vertical="center" wrapText="1"/>
    </xf>
    <xf numFmtId="0" fontId="95" fillId="14" borderId="70" xfId="0" applyFont="1" applyFill="1" applyBorder="1" applyAlignment="1">
      <alignment horizontal="left" vertical="center" wrapText="1" indent="5"/>
    </xf>
    <xf numFmtId="0" fontId="95" fillId="14" borderId="56" xfId="0" applyFont="1" applyFill="1" applyBorder="1" applyAlignment="1">
      <alignment horizontal="left" vertical="center" wrapText="1" indent="5"/>
    </xf>
    <xf numFmtId="0" fontId="94" fillId="14" borderId="5" xfId="0" applyFont="1" applyFill="1" applyBorder="1" applyAlignment="1">
      <alignment horizontal="left" vertical="center" wrapText="1" indent="2"/>
    </xf>
    <xf numFmtId="0" fontId="78" fillId="0" borderId="4" xfId="0" applyFont="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78" fillId="0" borderId="0" xfId="0" applyFont="1" applyAlignment="1">
      <alignment horizontal="center" vertical="top" wrapText="1"/>
    </xf>
    <xf numFmtId="0" fontId="78" fillId="0" borderId="5" xfId="0" applyFont="1" applyBorder="1" applyAlignment="1">
      <alignment horizontal="center" vertical="top" wrapText="1"/>
    </xf>
    <xf numFmtId="0" fontId="77" fillId="12" borderId="1" xfId="0" applyFont="1" applyFill="1" applyBorder="1" applyAlignment="1">
      <alignment horizontal="center" vertical="top" wrapText="1"/>
    </xf>
    <xf numFmtId="0" fontId="0" fillId="12" borderId="2" xfId="0" applyFill="1" applyBorder="1" applyAlignment="1">
      <alignment horizontal="center" vertical="top" wrapText="1"/>
    </xf>
    <xf numFmtId="0" fontId="0" fillId="12" borderId="3" xfId="0" applyFill="1" applyBorder="1" applyAlignment="1">
      <alignment horizontal="center" vertical="top" wrapText="1"/>
    </xf>
    <xf numFmtId="0" fontId="77" fillId="12" borderId="6" xfId="0" applyFont="1" applyFill="1" applyBorder="1" applyAlignment="1">
      <alignment horizontal="center" vertical="top" wrapText="1"/>
    </xf>
    <xf numFmtId="0" fontId="77" fillId="12" borderId="7" xfId="0" applyFont="1" applyFill="1" applyBorder="1" applyAlignment="1">
      <alignment horizontal="center" vertical="top" wrapText="1"/>
    </xf>
    <xf numFmtId="0" fontId="77" fillId="12" borderId="8" xfId="0" applyFont="1" applyFill="1" applyBorder="1" applyAlignment="1">
      <alignment horizontal="center" vertical="top" wrapText="1"/>
    </xf>
    <xf numFmtId="0" fontId="78"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79" fillId="12" borderId="9" xfId="0" applyFont="1" applyFill="1" applyBorder="1" applyAlignment="1">
      <alignment horizontal="center" vertical="top" wrapText="1"/>
    </xf>
    <xf numFmtId="0" fontId="69" fillId="12" borderId="10" xfId="0" applyFont="1" applyFill="1" applyBorder="1" applyAlignment="1">
      <alignment horizontal="center" vertical="top" wrapText="1"/>
    </xf>
    <xf numFmtId="0" fontId="69" fillId="12" borderId="11" xfId="0" applyFont="1" applyFill="1" applyBorder="1" applyAlignment="1">
      <alignment horizontal="center" vertical="top" wrapText="1"/>
    </xf>
    <xf numFmtId="0" fontId="76" fillId="8" borderId="9" xfId="4" applyFill="1" applyBorder="1" applyAlignment="1">
      <alignment horizontal="center"/>
    </xf>
    <xf numFmtId="0" fontId="76" fillId="8" borderId="10" xfId="4" applyFill="1" applyBorder="1" applyAlignment="1">
      <alignment horizontal="center"/>
    </xf>
    <xf numFmtId="0" fontId="76" fillId="8" borderId="11" xfId="4" applyFill="1" applyBorder="1" applyAlignment="1">
      <alignment horizontal="center"/>
    </xf>
    <xf numFmtId="14" fontId="80" fillId="7" borderId="6" xfId="0" applyNumberFormat="1" applyFont="1" applyFill="1" applyBorder="1" applyAlignment="1" applyProtection="1">
      <alignment horizontal="left"/>
      <protection locked="0"/>
    </xf>
    <xf numFmtId="14" fontId="80" fillId="7" borderId="8" xfId="0" applyNumberFormat="1" applyFont="1" applyFill="1" applyBorder="1" applyAlignment="1" applyProtection="1">
      <alignment horizontal="left"/>
      <protection locked="0"/>
    </xf>
    <xf numFmtId="14" fontId="80" fillId="7" borderId="9" xfId="0" applyNumberFormat="1" applyFont="1" applyFill="1" applyBorder="1" applyAlignment="1" applyProtection="1">
      <alignment horizontal="left"/>
      <protection locked="0"/>
    </xf>
    <xf numFmtId="14" fontId="80" fillId="7" borderId="11" xfId="0" applyNumberFormat="1" applyFont="1" applyFill="1" applyBorder="1" applyAlignment="1" applyProtection="1">
      <alignment horizontal="left"/>
      <protection locked="0"/>
    </xf>
    <xf numFmtId="0" fontId="81" fillId="7" borderId="9" xfId="0" applyFont="1" applyFill="1" applyBorder="1" applyAlignment="1" applyProtection="1">
      <alignment horizontal="left"/>
      <protection locked="0"/>
    </xf>
    <xf numFmtId="0" fontId="81" fillId="7" borderId="11" xfId="0" applyFont="1" applyFill="1" applyBorder="1" applyAlignment="1" applyProtection="1">
      <alignment horizontal="left"/>
      <protection locked="0"/>
    </xf>
    <xf numFmtId="0" fontId="0" fillId="0" borderId="0" xfId="0" applyAlignment="1">
      <alignment horizontal="left" vertical="center" indent="2"/>
    </xf>
    <xf numFmtId="0" fontId="0" fillId="0" borderId="0" xfId="0" applyAlignment="1">
      <alignment horizontal="left" vertical="top" wrapText="1" indent="2"/>
    </xf>
    <xf numFmtId="0" fontId="0" fillId="0" borderId="0" xfId="0" applyAlignment="1">
      <alignment horizontal="left" vertical="center" wrapText="1" indent="2"/>
    </xf>
    <xf numFmtId="0" fontId="20" fillId="0" borderId="0" xfId="0" applyFont="1" applyAlignment="1">
      <alignment horizontal="left" vertical="top" wrapText="1" indent="2"/>
    </xf>
    <xf numFmtId="0" fontId="0" fillId="21" borderId="67" xfId="0" applyFill="1" applyBorder="1" applyAlignment="1">
      <alignment horizontal="center" vertical="center" wrapText="1"/>
    </xf>
    <xf numFmtId="0" fontId="0" fillId="21" borderId="56" xfId="0" applyFill="1" applyBorder="1" applyAlignment="1">
      <alignment horizontal="center" vertical="center" wrapText="1"/>
    </xf>
    <xf numFmtId="0" fontId="0" fillId="14" borderId="67" xfId="0" applyFill="1" applyBorder="1" applyAlignment="1">
      <alignment vertical="center" wrapText="1"/>
    </xf>
    <xf numFmtId="0" fontId="0" fillId="14" borderId="56" xfId="0" applyFill="1" applyBorder="1" applyAlignment="1">
      <alignment vertical="center" wrapText="1"/>
    </xf>
    <xf numFmtId="0" fontId="0" fillId="21" borderId="70" xfId="0" applyFill="1" applyBorder="1" applyAlignment="1">
      <alignment horizontal="center" vertical="center" wrapText="1"/>
    </xf>
    <xf numFmtId="0" fontId="0" fillId="25" borderId="67" xfId="0" applyFill="1" applyBorder="1" applyAlignment="1">
      <alignment horizontal="center" vertical="center" wrapText="1"/>
    </xf>
    <xf numFmtId="0" fontId="0" fillId="25" borderId="70" xfId="0" applyFill="1" applyBorder="1" applyAlignment="1">
      <alignment horizontal="center" vertical="center" wrapText="1"/>
    </xf>
    <xf numFmtId="0" fontId="0" fillId="25" borderId="56" xfId="0" applyFill="1" applyBorder="1" applyAlignment="1">
      <alignment horizontal="center" vertical="center" wrapText="1"/>
    </xf>
    <xf numFmtId="0" fontId="2" fillId="0" borderId="9" xfId="0" applyFont="1" applyBorder="1" applyAlignment="1">
      <alignment horizontal="center"/>
    </xf>
    <xf numFmtId="0" fontId="2" fillId="0" borderId="11" xfId="0" applyFont="1" applyBorder="1" applyAlignment="1">
      <alignment horizontal="center"/>
    </xf>
    <xf numFmtId="0" fontId="20" fillId="14" borderId="67" xfId="0" applyFont="1" applyFill="1" applyBorder="1" applyAlignment="1">
      <alignment vertical="center" wrapText="1"/>
    </xf>
    <xf numFmtId="0" fontId="20" fillId="14" borderId="56" xfId="0" applyFont="1" applyFill="1" applyBorder="1" applyAlignment="1">
      <alignment vertical="center" wrapText="1"/>
    </xf>
    <xf numFmtId="0" fontId="0" fillId="19" borderId="67" xfId="0" applyFill="1" applyBorder="1" applyAlignment="1">
      <alignment horizontal="center" vertical="center" wrapText="1"/>
    </xf>
    <xf numFmtId="0" fontId="0" fillId="19" borderId="70" xfId="0" applyFill="1" applyBorder="1" applyAlignment="1">
      <alignment horizontal="center" vertical="center" wrapText="1"/>
    </xf>
    <xf numFmtId="0" fontId="0" fillId="19" borderId="56" xfId="0" applyFill="1" applyBorder="1" applyAlignment="1">
      <alignment horizontal="center" vertical="center" wrapText="1"/>
    </xf>
    <xf numFmtId="0" fontId="35" fillId="14" borderId="67" xfId="0" applyFont="1" applyFill="1" applyBorder="1" applyAlignment="1">
      <alignment horizontal="center" vertical="center" wrapText="1"/>
    </xf>
    <xf numFmtId="0" fontId="35" fillId="14" borderId="70" xfId="0" applyFont="1" applyFill="1" applyBorder="1" applyAlignment="1">
      <alignment horizontal="center" vertical="center" wrapText="1"/>
    </xf>
    <xf numFmtId="0" fontId="35" fillId="14" borderId="56" xfId="0" applyFont="1" applyFill="1" applyBorder="1" applyAlignment="1">
      <alignment horizontal="center" vertical="center" wrapText="1"/>
    </xf>
    <xf numFmtId="0" fontId="3" fillId="0" borderId="6" xfId="0"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0" xfId="0" applyAlignment="1">
      <alignment vertical="top" wrapText="1"/>
    </xf>
    <xf numFmtId="0" fontId="91" fillId="0" borderId="0" xfId="0" applyFont="1" applyAlignment="1">
      <alignment horizontal="left" vertical="center"/>
    </xf>
    <xf numFmtId="0" fontId="20" fillId="0" borderId="0" xfId="0" applyFont="1" applyAlignment="1">
      <alignment horizontal="left" vertical="center" indent="2"/>
    </xf>
    <xf numFmtId="0" fontId="20" fillId="0" borderId="0" xfId="0" applyFont="1" applyAlignment="1">
      <alignment horizontal="left" vertical="center" wrapText="1" indent="2"/>
    </xf>
    <xf numFmtId="0" fontId="7" fillId="12" borderId="1" xfId="0" applyFont="1" applyFill="1" applyBorder="1" applyAlignment="1">
      <alignment horizontal="center" vertical="top" wrapText="1"/>
    </xf>
    <xf numFmtId="0" fontId="7" fillId="12" borderId="6" xfId="0" applyFont="1" applyFill="1" applyBorder="1" applyAlignment="1">
      <alignment horizontal="center" vertical="top" wrapText="1"/>
    </xf>
    <xf numFmtId="0" fontId="0" fillId="12" borderId="7" xfId="0" applyFill="1" applyBorder="1" applyAlignment="1">
      <alignment horizontal="center" vertical="top" wrapText="1"/>
    </xf>
    <xf numFmtId="0" fontId="0" fillId="12" borderId="8" xfId="0" applyFill="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0" fillId="20" borderId="67" xfId="0" applyFill="1" applyBorder="1" applyAlignment="1">
      <alignment horizontal="center" vertical="center" wrapText="1"/>
    </xf>
    <xf numFmtId="0" fontId="0" fillId="20" borderId="70" xfId="0" applyFill="1" applyBorder="1" applyAlignment="1">
      <alignment horizontal="center" vertical="center" wrapText="1"/>
    </xf>
    <xf numFmtId="0" fontId="0" fillId="20" borderId="56" xfId="0" applyFill="1" applyBorder="1" applyAlignment="1">
      <alignment horizontal="center" vertical="center" wrapText="1"/>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4" xfId="0" applyFont="1" applyBorder="1" applyAlignment="1">
      <alignment horizontal="center" vertical="top" wrapText="1"/>
    </xf>
    <xf numFmtId="0" fontId="19" fillId="0" borderId="0" xfId="0" applyFont="1" applyAlignment="1">
      <alignment horizontal="center" vertical="top" wrapText="1"/>
    </xf>
    <xf numFmtId="0" fontId="38" fillId="17" borderId="12" xfId="0" applyFont="1" applyFill="1" applyBorder="1" applyAlignment="1">
      <alignment horizontal="center" vertical="center"/>
    </xf>
    <xf numFmtId="0" fontId="38" fillId="17" borderId="13" xfId="0" applyFont="1" applyFill="1" applyBorder="1" applyAlignment="1">
      <alignment horizontal="center" vertical="center"/>
    </xf>
    <xf numFmtId="0" fontId="38" fillId="17" borderId="2" xfId="0" applyFont="1" applyFill="1" applyBorder="1" applyAlignment="1">
      <alignment horizontal="center" vertical="center"/>
    </xf>
    <xf numFmtId="0" fontId="38" fillId="17" borderId="14" xfId="0" applyFont="1" applyFill="1" applyBorder="1" applyAlignment="1">
      <alignment horizontal="center" vertical="center"/>
    </xf>
    <xf numFmtId="0" fontId="43" fillId="0" borderId="28" xfId="0" applyFont="1" applyBorder="1" applyAlignment="1">
      <alignment horizontal="left" vertical="center"/>
    </xf>
    <xf numFmtId="0" fontId="43" fillId="0" borderId="29" xfId="0" applyFont="1" applyBorder="1" applyAlignment="1">
      <alignment horizontal="left" vertical="center"/>
    </xf>
    <xf numFmtId="0" fontId="43" fillId="0" borderId="37" xfId="0" applyFont="1" applyBorder="1" applyAlignment="1">
      <alignment horizontal="left" vertical="center"/>
    </xf>
    <xf numFmtId="44" fontId="20" fillId="0" borderId="36" xfId="2" applyFont="1" applyBorder="1" applyAlignment="1">
      <alignment horizontal="left" vertical="center"/>
    </xf>
    <xf numFmtId="44" fontId="20" fillId="0" borderId="37" xfId="2" applyFont="1" applyBorder="1" applyAlignment="1">
      <alignment horizontal="left" vertical="center"/>
    </xf>
    <xf numFmtId="44" fontId="20" fillId="0" borderId="30" xfId="2" applyFont="1" applyBorder="1" applyAlignment="1">
      <alignment horizontal="left" vertical="center"/>
    </xf>
    <xf numFmtId="0" fontId="19" fillId="15" borderId="28" xfId="0" applyFont="1" applyFill="1" applyBorder="1" applyAlignment="1">
      <alignment vertical="center" wrapText="1"/>
    </xf>
    <xf numFmtId="0" fontId="19" fillId="15" borderId="29" xfId="0" applyFont="1" applyFill="1" applyBorder="1" applyAlignment="1">
      <alignment vertical="center" wrapText="1"/>
    </xf>
    <xf numFmtId="0" fontId="0" fillId="0" borderId="30" xfId="0" applyBorder="1" applyAlignment="1">
      <alignment vertical="center" wrapText="1"/>
    </xf>
    <xf numFmtId="0" fontId="19" fillId="15" borderId="31" xfId="0" applyFont="1" applyFill="1" applyBorder="1" applyAlignment="1">
      <alignment vertical="center" wrapText="1"/>
    </xf>
    <xf numFmtId="0" fontId="19" fillId="15" borderId="32" xfId="0" applyFont="1" applyFill="1" applyBorder="1" applyAlignment="1">
      <alignment vertical="center" wrapText="1"/>
    </xf>
    <xf numFmtId="0" fontId="0" fillId="0" borderId="33" xfId="0" applyBorder="1" applyAlignment="1">
      <alignment vertical="center" wrapText="1"/>
    </xf>
    <xf numFmtId="0" fontId="19" fillId="0" borderId="31" xfId="0" applyFont="1" applyFill="1" applyBorder="1" applyAlignment="1">
      <alignment vertical="center" wrapText="1"/>
    </xf>
    <xf numFmtId="0" fontId="19" fillId="0" borderId="32" xfId="0" applyFont="1" applyFill="1" applyBorder="1" applyAlignment="1">
      <alignment vertical="center" wrapText="1"/>
    </xf>
    <xf numFmtId="0" fontId="0" fillId="0" borderId="33" xfId="0" applyFill="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0" fillId="0" borderId="20" xfId="0" applyBorder="1" applyAlignment="1">
      <alignment vertical="center" wrapText="1"/>
    </xf>
    <xf numFmtId="0" fontId="19" fillId="5" borderId="4" xfId="0" applyFont="1" applyFill="1" applyBorder="1" applyAlignment="1">
      <alignment horizontal="center" vertical="center"/>
    </xf>
    <xf numFmtId="0" fontId="19" fillId="5" borderId="0" xfId="0" applyFont="1" applyFill="1" applyAlignment="1">
      <alignment horizontal="center" vertical="center"/>
    </xf>
    <xf numFmtId="0" fontId="19" fillId="5" borderId="5"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0" xfId="0" applyFont="1" applyFill="1" applyBorder="1" applyAlignment="1">
      <alignment horizontal="center" vertical="center"/>
    </xf>
    <xf numFmtId="0" fontId="19" fillId="9" borderId="34" xfId="0" applyFont="1" applyFill="1" applyBorder="1" applyAlignment="1">
      <alignment horizontal="center" vertical="center"/>
    </xf>
    <xf numFmtId="0" fontId="19" fillId="9" borderId="9"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43" fillId="15" borderId="28" xfId="0" applyFont="1" applyFill="1" applyBorder="1" applyAlignment="1">
      <alignment horizontal="left" vertical="center"/>
    </xf>
    <xf numFmtId="0" fontId="43" fillId="15" borderId="29" xfId="0" applyFont="1" applyFill="1" applyBorder="1" applyAlignment="1">
      <alignment horizontal="left" vertical="center"/>
    </xf>
    <xf numFmtId="0" fontId="43" fillId="15" borderId="37" xfId="0" applyFont="1" applyFill="1" applyBorder="1" applyAlignment="1">
      <alignment horizontal="left" vertical="center"/>
    </xf>
    <xf numFmtId="44" fontId="45" fillId="15" borderId="36" xfId="2" applyFont="1" applyFill="1" applyBorder="1" applyAlignment="1">
      <alignment horizontal="left" vertical="center"/>
    </xf>
    <xf numFmtId="44" fontId="45" fillId="15" borderId="37" xfId="2" applyFont="1" applyFill="1" applyBorder="1" applyAlignment="1">
      <alignment horizontal="left" vertical="center"/>
    </xf>
    <xf numFmtId="44" fontId="20" fillId="15" borderId="36" xfId="2" applyFont="1" applyFill="1" applyBorder="1" applyAlignment="1">
      <alignment horizontal="right" vertical="center"/>
    </xf>
    <xf numFmtId="44" fontId="20" fillId="15" borderId="30" xfId="2" applyFont="1" applyFill="1" applyBorder="1" applyAlignment="1">
      <alignment horizontal="right" vertical="center"/>
    </xf>
    <xf numFmtId="0" fontId="19" fillId="18" borderId="9" xfId="0" applyFont="1" applyFill="1" applyBorder="1" applyAlignment="1">
      <alignment vertical="center" wrapText="1"/>
    </xf>
    <xf numFmtId="0" fontId="19" fillId="18" borderId="10" xfId="0" applyFont="1" applyFill="1" applyBorder="1" applyAlignment="1">
      <alignment vertical="center" wrapText="1"/>
    </xf>
    <xf numFmtId="44" fontId="20" fillId="18" borderId="44" xfId="2" applyFont="1" applyFill="1" applyBorder="1" applyAlignment="1">
      <alignment horizontal="left" vertical="center"/>
    </xf>
    <xf numFmtId="44" fontId="20" fillId="18" borderId="34" xfId="2" applyFont="1" applyFill="1" applyBorder="1" applyAlignment="1">
      <alignment horizontal="lef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0" borderId="37" xfId="0" applyFont="1" applyBorder="1" applyAlignment="1">
      <alignment horizontal="left" vertical="center"/>
    </xf>
    <xf numFmtId="44" fontId="20" fillId="22" borderId="44" xfId="2" applyFont="1" applyFill="1" applyBorder="1" applyAlignment="1">
      <alignment horizontal="left" vertical="center"/>
    </xf>
    <xf numFmtId="44" fontId="20" fillId="22" borderId="34" xfId="2" applyFont="1" applyFill="1" applyBorder="1" applyAlignment="1">
      <alignment horizontal="left" vertical="center"/>
    </xf>
    <xf numFmtId="0" fontId="43" fillId="0" borderId="31" xfId="0" applyFont="1" applyBorder="1" applyAlignment="1">
      <alignment horizontal="left" vertical="center"/>
    </xf>
    <xf numFmtId="0" fontId="43" fillId="0" borderId="32" xfId="0" applyFont="1" applyBorder="1" applyAlignment="1">
      <alignment horizontal="left" vertical="center"/>
    </xf>
    <xf numFmtId="44" fontId="20" fillId="0" borderId="50" xfId="2" applyFont="1" applyBorder="1" applyAlignment="1">
      <alignment horizontal="left" vertical="center"/>
    </xf>
    <xf numFmtId="44" fontId="20" fillId="0" borderId="69" xfId="2" applyFont="1" applyBorder="1" applyAlignment="1">
      <alignment horizontal="left" vertical="center"/>
    </xf>
    <xf numFmtId="44" fontId="20" fillId="0" borderId="33" xfId="2" applyFont="1" applyBorder="1" applyAlignment="1">
      <alignment horizontal="left" vertical="center"/>
    </xf>
    <xf numFmtId="0" fontId="0" fillId="9" borderId="11" xfId="0" applyFill="1" applyBorder="1" applyAlignment="1">
      <alignment horizontal="center" vertical="center" wrapText="1"/>
    </xf>
    <xf numFmtId="0" fontId="46" fillId="0" borderId="9"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33" fillId="31" borderId="3" xfId="0" applyFont="1" applyFill="1" applyBorder="1" applyAlignment="1">
      <alignment horizontal="center" vertical="center"/>
    </xf>
    <xf numFmtId="0" fontId="33" fillId="31" borderId="8" xfId="0" applyFont="1" applyFill="1" applyBorder="1" applyAlignment="1">
      <alignment horizontal="center" vertical="center"/>
    </xf>
    <xf numFmtId="0" fontId="47" fillId="4" borderId="1"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19" fillId="15" borderId="12" xfId="0" applyFont="1" applyFill="1" applyBorder="1" applyAlignment="1">
      <alignment vertical="center" wrapText="1"/>
    </xf>
    <xf numFmtId="0" fontId="19" fillId="15" borderId="13" xfId="0" applyFont="1" applyFill="1" applyBorder="1" applyAlignment="1">
      <alignment vertical="center" wrapText="1"/>
    </xf>
    <xf numFmtId="0" fontId="19" fillId="15" borderId="14" xfId="0" applyFont="1" applyFill="1" applyBorder="1" applyAlignment="1">
      <alignment vertical="center" wrapText="1"/>
    </xf>
    <xf numFmtId="0" fontId="19" fillId="10" borderId="9" xfId="0" applyFont="1" applyFill="1" applyBorder="1" applyAlignment="1">
      <alignment vertical="center"/>
    </xf>
    <xf numFmtId="0" fontId="19" fillId="10" borderId="10" xfId="0" applyFont="1" applyFill="1" applyBorder="1" applyAlignment="1">
      <alignment vertical="center"/>
    </xf>
    <xf numFmtId="0" fontId="19" fillId="10" borderId="34" xfId="0" applyFont="1" applyFill="1" applyBorder="1" applyAlignment="1">
      <alignment vertical="center"/>
    </xf>
    <xf numFmtId="44" fontId="20" fillId="10" borderId="44" xfId="2" applyFont="1" applyFill="1" applyBorder="1" applyAlignment="1">
      <alignment horizontal="left" vertical="center"/>
    </xf>
    <xf numFmtId="44" fontId="20" fillId="10" borderId="34" xfId="2" applyFont="1" applyFill="1" applyBorder="1" applyAlignment="1">
      <alignment horizontal="left" vertical="center"/>
    </xf>
    <xf numFmtId="44" fontId="20" fillId="10" borderId="11" xfId="2" applyFont="1" applyFill="1" applyBorder="1" applyAlignment="1">
      <alignment horizontal="left" vertical="center"/>
    </xf>
    <xf numFmtId="44" fontId="20" fillId="0" borderId="38" xfId="2" applyFont="1" applyBorder="1" applyAlignment="1">
      <alignment horizontal="left" vertical="center"/>
    </xf>
    <xf numFmtId="44" fontId="20" fillId="0" borderId="19" xfId="2" applyFont="1" applyBorder="1" applyAlignment="1">
      <alignment horizontal="left" vertical="center"/>
    </xf>
    <xf numFmtId="44" fontId="20" fillId="18" borderId="11" xfId="2" applyFont="1" applyFill="1" applyBorder="1" applyAlignment="1">
      <alignment horizontal="left" vertical="center"/>
    </xf>
    <xf numFmtId="44" fontId="20" fillId="0" borderId="20" xfId="2" applyFont="1" applyBorder="1" applyAlignment="1">
      <alignment horizontal="left" vertical="center"/>
    </xf>
    <xf numFmtId="0" fontId="2" fillId="0" borderId="0" xfId="0" applyFont="1" applyAlignment="1">
      <alignment vertical="top" wrapText="1"/>
    </xf>
    <xf numFmtId="44" fontId="20" fillId="15" borderId="12" xfId="0" applyNumberFormat="1" applyFont="1" applyFill="1" applyBorder="1" applyAlignment="1">
      <alignment vertical="top" wrapText="1"/>
    </xf>
    <xf numFmtId="7" fontId="20" fillId="15" borderId="13" xfId="0" applyNumberFormat="1" applyFont="1" applyFill="1" applyBorder="1" applyAlignment="1">
      <alignment vertical="top" wrapText="1"/>
    </xf>
    <xf numFmtId="7" fontId="20" fillId="15" borderId="14" xfId="0" applyNumberFormat="1" applyFont="1" applyFill="1" applyBorder="1" applyAlignment="1">
      <alignment vertical="top" wrapText="1"/>
    </xf>
    <xf numFmtId="0" fontId="19" fillId="5" borderId="0" xfId="0" applyFont="1" applyFill="1" applyBorder="1" applyAlignment="1">
      <alignment horizontal="center" vertical="center"/>
    </xf>
    <xf numFmtId="0" fontId="44" fillId="11" borderId="17" xfId="0" applyFont="1" applyFill="1" applyBorder="1" applyAlignment="1">
      <alignment horizontal="center" vertical="top"/>
    </xf>
    <xf numFmtId="0" fontId="44" fillId="11" borderId="18" xfId="0" applyFont="1" applyFill="1" applyBorder="1" applyAlignment="1">
      <alignment horizontal="center" vertical="top"/>
    </xf>
    <xf numFmtId="0" fontId="44" fillId="11" borderId="20" xfId="0" applyFont="1" applyFill="1" applyBorder="1" applyAlignment="1">
      <alignment horizontal="center" vertical="top"/>
    </xf>
    <xf numFmtId="0" fontId="43" fillId="3" borderId="44" xfId="0" applyFont="1" applyFill="1" applyBorder="1" applyAlignment="1" applyProtection="1">
      <alignment horizontal="center" vertical="center"/>
      <protection locked="0"/>
    </xf>
    <xf numFmtId="0" fontId="43" fillId="3" borderId="10" xfId="0" applyFont="1" applyFill="1" applyBorder="1" applyAlignment="1" applyProtection="1">
      <alignment horizontal="center" vertical="center"/>
      <protection locked="0"/>
    </xf>
    <xf numFmtId="0" fontId="43" fillId="3" borderId="11" xfId="0" applyFont="1" applyFill="1" applyBorder="1" applyAlignment="1" applyProtection="1">
      <alignment horizontal="center" vertical="center"/>
      <protection locked="0"/>
    </xf>
    <xf numFmtId="0" fontId="19" fillId="0" borderId="9" xfId="0" applyFont="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19" fillId="0" borderId="10" xfId="0" applyFont="1" applyBorder="1" applyAlignment="1">
      <alignment horizontal="center" vertical="top" wrapText="1"/>
    </xf>
    <xf numFmtId="0" fontId="44" fillId="11" borderId="17" xfId="0" applyFont="1" applyFill="1" applyBorder="1" applyAlignment="1">
      <alignment horizontal="center" vertical="top" wrapText="1"/>
    </xf>
    <xf numFmtId="0" fontId="37" fillId="11" borderId="18" xfId="0" applyFont="1" applyFill="1" applyBorder="1" applyAlignment="1">
      <alignment horizontal="center" vertical="top" wrapText="1"/>
    </xf>
    <xf numFmtId="0" fontId="37" fillId="11" borderId="20" xfId="0" applyFont="1" applyFill="1" applyBorder="1" applyAlignment="1">
      <alignment horizontal="center" vertical="top" wrapText="1"/>
    </xf>
    <xf numFmtId="0" fontId="44" fillId="11" borderId="19" xfId="0" applyFont="1" applyFill="1" applyBorder="1" applyAlignment="1">
      <alignment horizontal="center" vertical="top"/>
    </xf>
    <xf numFmtId="0" fontId="43" fillId="3" borderId="9" xfId="0" applyFont="1" applyFill="1" applyBorder="1" applyAlignment="1" applyProtection="1">
      <alignment horizontal="center" vertical="center"/>
      <protection locked="0"/>
    </xf>
    <xf numFmtId="0" fontId="43" fillId="3" borderId="34" xfId="0" applyFont="1" applyFill="1" applyBorder="1" applyAlignment="1" applyProtection="1">
      <alignment horizontal="center" vertical="center"/>
      <protection locked="0"/>
    </xf>
    <xf numFmtId="0" fontId="19" fillId="9" borderId="6" xfId="0" applyFont="1" applyFill="1" applyBorder="1" applyAlignment="1" applyProtection="1">
      <alignment horizontal="center" vertical="top" wrapText="1"/>
      <protection locked="0"/>
    </xf>
    <xf numFmtId="0" fontId="19" fillId="9" borderId="7" xfId="0" applyFont="1" applyFill="1" applyBorder="1" applyAlignment="1" applyProtection="1">
      <alignment horizontal="center" vertical="top" wrapText="1"/>
      <protection locked="0"/>
    </xf>
    <xf numFmtId="0" fontId="19" fillId="9" borderId="8" xfId="0" applyFont="1" applyFill="1" applyBorder="1" applyAlignment="1" applyProtection="1">
      <alignment horizontal="center" vertical="top" wrapText="1"/>
      <protection locked="0"/>
    </xf>
    <xf numFmtId="0" fontId="19" fillId="0" borderId="9"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19" fillId="6" borderId="9" xfId="0" applyFont="1" applyFill="1" applyBorder="1" applyAlignment="1">
      <alignment vertical="top" wrapText="1"/>
    </xf>
    <xf numFmtId="44" fontId="20" fillId="15" borderId="29" xfId="0" applyNumberFormat="1" applyFont="1" applyFill="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44" fontId="20" fillId="0" borderId="29" xfId="0" applyNumberFormat="1" applyFont="1" applyFill="1" applyBorder="1" applyAlignment="1">
      <alignment vertical="top" wrapText="1"/>
    </xf>
    <xf numFmtId="0" fontId="0" fillId="0" borderId="29" xfId="0" applyFill="1" applyBorder="1" applyAlignment="1">
      <alignment vertical="top" wrapText="1"/>
    </xf>
    <xf numFmtId="0" fontId="0" fillId="0" borderId="30" xfId="0" applyFill="1" applyBorder="1" applyAlignment="1">
      <alignment vertical="top" wrapText="1"/>
    </xf>
    <xf numFmtId="44" fontId="20" fillId="0" borderId="18" xfId="0" applyNumberFormat="1" applyFont="1"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19" fillId="3" borderId="9" xfId="0" applyFont="1" applyFill="1" applyBorder="1" applyAlignment="1" applyProtection="1">
      <alignment vertical="top" wrapText="1"/>
      <protection locked="0"/>
    </xf>
    <xf numFmtId="0" fontId="19" fillId="3" borderId="10" xfId="0" applyFont="1" applyFill="1" applyBorder="1" applyAlignment="1" applyProtection="1">
      <alignment vertical="top" wrapText="1"/>
      <protection locked="0"/>
    </xf>
    <xf numFmtId="0" fontId="19" fillId="3" borderId="11" xfId="0" applyFont="1" applyFill="1" applyBorder="1" applyAlignment="1" applyProtection="1">
      <alignment vertical="top" wrapText="1"/>
      <protection locked="0"/>
    </xf>
    <xf numFmtId="0" fontId="19" fillId="2" borderId="9" xfId="0" applyFont="1" applyFill="1" applyBorder="1" applyAlignment="1">
      <alignment horizontal="center"/>
    </xf>
    <xf numFmtId="0" fontId="19" fillId="2" borderId="10" xfId="0" applyFont="1" applyFill="1" applyBorder="1" applyAlignment="1">
      <alignment horizontal="center"/>
    </xf>
    <xf numFmtId="0" fontId="19" fillId="2" borderId="11" xfId="0" applyFont="1" applyFill="1" applyBorder="1" applyAlignment="1">
      <alignment horizontal="center"/>
    </xf>
    <xf numFmtId="0" fontId="25" fillId="6" borderId="1" xfId="0" applyFont="1" applyFill="1" applyBorder="1" applyAlignment="1">
      <alignment horizontal="left" wrapText="1"/>
    </xf>
    <xf numFmtId="0" fontId="25" fillId="6" borderId="2" xfId="0" applyFont="1" applyFill="1" applyBorder="1" applyAlignment="1">
      <alignment horizontal="left" wrapText="1"/>
    </xf>
    <xf numFmtId="0" fontId="25" fillId="6" borderId="3" xfId="0" applyFont="1" applyFill="1" applyBorder="1" applyAlignment="1">
      <alignment horizontal="left" wrapText="1"/>
    </xf>
    <xf numFmtId="0" fontId="25" fillId="6" borderId="6" xfId="0" applyFont="1" applyFill="1" applyBorder="1" applyAlignment="1">
      <alignment horizontal="left" wrapText="1"/>
    </xf>
    <xf numFmtId="0" fontId="25" fillId="6" borderId="7" xfId="0" applyFont="1" applyFill="1" applyBorder="1" applyAlignment="1">
      <alignment horizontal="left" wrapText="1"/>
    </xf>
    <xf numFmtId="0" fontId="25" fillId="6" borderId="8" xfId="0" applyFont="1" applyFill="1" applyBorder="1" applyAlignment="1">
      <alignment horizontal="left" wrapText="1"/>
    </xf>
    <xf numFmtId="0" fontId="19" fillId="3" borderId="17" xfId="0" applyFont="1" applyFill="1" applyBorder="1" applyAlignment="1" applyProtection="1">
      <alignment horizontal="center" vertical="center"/>
      <protection locked="0"/>
    </xf>
    <xf numFmtId="0" fontId="19" fillId="3" borderId="18" xfId="0" applyFont="1" applyFill="1" applyBorder="1" applyAlignment="1" applyProtection="1">
      <alignment horizontal="center" vertical="center"/>
      <protection locked="0"/>
    </xf>
    <xf numFmtId="0" fontId="18" fillId="11" borderId="9" xfId="0" applyFont="1" applyFill="1" applyBorder="1" applyAlignment="1">
      <alignment horizontal="center" vertical="center"/>
    </xf>
    <xf numFmtId="0" fontId="18" fillId="11" borderId="10" xfId="0" applyFont="1" applyFill="1" applyBorder="1" applyAlignment="1">
      <alignment horizontal="center" vertical="center"/>
    </xf>
    <xf numFmtId="0" fontId="18" fillId="11" borderId="11" xfId="0" applyFont="1" applyFill="1" applyBorder="1" applyAlignment="1">
      <alignment horizontal="center" vertical="center"/>
    </xf>
    <xf numFmtId="0" fontId="19" fillId="22" borderId="9" xfId="0" applyFont="1" applyFill="1" applyBorder="1" applyAlignment="1">
      <alignment horizontal="left" vertical="center" wrapText="1"/>
    </xf>
    <xf numFmtId="0" fontId="19" fillId="22" borderId="10" xfId="0" applyFont="1" applyFill="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7" xfId="0" applyFon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6" fillId="0" borderId="0" xfId="0" applyFont="1" applyAlignment="1">
      <alignment horizontal="left"/>
    </xf>
    <xf numFmtId="0" fontId="4" fillId="27" borderId="1" xfId="0" applyFont="1" applyFill="1" applyBorder="1" applyAlignment="1">
      <alignment horizontal="center" vertical="center"/>
    </xf>
    <xf numFmtId="0" fontId="4" fillId="27" borderId="2" xfId="0" applyFont="1" applyFill="1" applyBorder="1" applyAlignment="1">
      <alignment horizontal="center" vertical="center"/>
    </xf>
    <xf numFmtId="0" fontId="4" fillId="27" borderId="3" xfId="0" applyFont="1" applyFill="1" applyBorder="1" applyAlignment="1">
      <alignment horizontal="center" vertical="center"/>
    </xf>
    <xf numFmtId="0" fontId="4" fillId="27" borderId="6" xfId="0" applyFont="1" applyFill="1" applyBorder="1" applyAlignment="1">
      <alignment horizontal="center" vertical="center"/>
    </xf>
    <xf numFmtId="0" fontId="4" fillId="27" borderId="7" xfId="0" applyFont="1" applyFill="1" applyBorder="1" applyAlignment="1">
      <alignment horizontal="center" vertical="center"/>
    </xf>
    <xf numFmtId="0" fontId="4" fillId="27" borderId="8" xfId="0" applyFont="1" applyFill="1" applyBorder="1" applyAlignment="1">
      <alignment horizontal="center" vertical="center"/>
    </xf>
    <xf numFmtId="0" fontId="6" fillId="0" borderId="4" xfId="0" applyFont="1" applyBorder="1" applyAlignment="1">
      <alignment horizontal="left"/>
    </xf>
    <xf numFmtId="0" fontId="19" fillId="0" borderId="10" xfId="0" applyFont="1" applyBorder="1" applyAlignment="1">
      <alignment horizontal="center"/>
    </xf>
    <xf numFmtId="0" fontId="21" fillId="28" borderId="9" xfId="0" applyFont="1" applyFill="1" applyBorder="1" applyAlignment="1">
      <alignment horizontal="left" wrapText="1"/>
    </xf>
    <xf numFmtId="0" fontId="21" fillId="28" borderId="10" xfId="0" applyFont="1" applyFill="1" applyBorder="1" applyAlignment="1">
      <alignment horizontal="left" wrapText="1"/>
    </xf>
    <xf numFmtId="0" fontId="21" fillId="28" borderId="11" xfId="0" applyFont="1" applyFill="1" applyBorder="1" applyAlignment="1">
      <alignment horizontal="left" wrapText="1"/>
    </xf>
    <xf numFmtId="0" fontId="19" fillId="18" borderId="9" xfId="0" applyFont="1" applyFill="1" applyBorder="1" applyAlignment="1">
      <alignment horizontal="right"/>
    </xf>
    <xf numFmtId="0" fontId="19" fillId="18" borderId="34" xfId="0" applyFont="1" applyFill="1" applyBorder="1" applyAlignment="1">
      <alignment horizontal="right"/>
    </xf>
    <xf numFmtId="0" fontId="19" fillId="0" borderId="9" xfId="0" applyFont="1" applyBorder="1" applyAlignment="1">
      <alignment horizontal="right"/>
    </xf>
    <xf numFmtId="0" fontId="19" fillId="0" borderId="10" xfId="0" applyFont="1" applyBorder="1" applyAlignment="1">
      <alignment horizontal="right"/>
    </xf>
    <xf numFmtId="0" fontId="19" fillId="0" borderId="34" xfId="0" applyFont="1" applyBorder="1" applyAlignment="1">
      <alignment horizontal="right"/>
    </xf>
    <xf numFmtId="0" fontId="19" fillId="0" borderId="9" xfId="0" applyFont="1" applyBorder="1" applyAlignment="1">
      <alignment horizontal="left"/>
    </xf>
    <xf numFmtId="0" fontId="19" fillId="0" borderId="34" xfId="0" applyFont="1" applyBorder="1" applyAlignment="1">
      <alignment horizontal="left"/>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0" borderId="4"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19" fillId="0" borderId="4" xfId="0" applyFont="1" applyBorder="1" applyAlignment="1">
      <alignment horizontal="right"/>
    </xf>
    <xf numFmtId="0" fontId="19" fillId="0" borderId="0" xfId="0" applyFont="1" applyAlignment="1">
      <alignment horizontal="right"/>
    </xf>
    <xf numFmtId="0" fontId="19" fillId="0" borderId="57" xfId="0" applyFont="1" applyBorder="1" applyAlignment="1">
      <alignment horizontal="right"/>
    </xf>
    <xf numFmtId="0" fontId="19" fillId="0" borderId="9" xfId="0" applyFont="1" applyBorder="1" applyAlignment="1">
      <alignment horizontal="center"/>
    </xf>
    <xf numFmtId="0" fontId="19" fillId="0" borderId="11" xfId="0" applyFont="1" applyBorder="1" applyAlignment="1">
      <alignment horizontal="center"/>
    </xf>
    <xf numFmtId="0" fontId="19" fillId="0" borderId="4" xfId="0" applyFont="1" applyBorder="1" applyAlignment="1">
      <alignment horizontal="left" vertical="top" wrapText="1"/>
    </xf>
    <xf numFmtId="0" fontId="30" fillId="0" borderId="6" xfId="0" applyFont="1" applyBorder="1" applyAlignment="1">
      <alignment horizontal="left"/>
    </xf>
    <xf numFmtId="0" fontId="30" fillId="0" borderId="7" xfId="0" applyFont="1" applyBorder="1" applyAlignment="1">
      <alignment horizontal="left"/>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20"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 fillId="0" borderId="10" xfId="0" applyFont="1" applyBorder="1" applyAlignment="1">
      <alignment horizontal="center" vertical="top" wrapText="1"/>
    </xf>
    <xf numFmtId="0" fontId="21" fillId="28" borderId="9" xfId="0" applyFont="1" applyFill="1" applyBorder="1" applyAlignment="1">
      <alignment horizontal="left" vertical="center"/>
    </xf>
    <xf numFmtId="0" fontId="21" fillId="28" borderId="10" xfId="0" applyFont="1" applyFill="1" applyBorder="1" applyAlignment="1">
      <alignment horizontal="left" vertical="center"/>
    </xf>
    <xf numFmtId="0" fontId="21" fillId="28" borderId="11" xfId="0" applyFont="1" applyFill="1" applyBorder="1" applyAlignment="1">
      <alignment horizontal="left" vertical="center"/>
    </xf>
    <xf numFmtId="0" fontId="19" fillId="4" borderId="9" xfId="0" applyFont="1" applyFill="1" applyBorder="1" applyAlignment="1">
      <alignment horizontal="center" vertical="top" wrapText="1"/>
    </xf>
    <xf numFmtId="0" fontId="19" fillId="4" borderId="67" xfId="0" applyFont="1" applyFill="1" applyBorder="1" applyAlignment="1">
      <alignment horizontal="center" vertical="center" wrapText="1"/>
    </xf>
    <xf numFmtId="0" fontId="0" fillId="0" borderId="56" xfId="0" applyBorder="1" applyAlignment="1">
      <alignment horizontal="center" vertical="center" wrapText="1"/>
    </xf>
    <xf numFmtId="0" fontId="19" fillId="4" borderId="9"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19"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20" fillId="3" borderId="46" xfId="0" applyFont="1" applyFill="1" applyBorder="1" applyAlignment="1" applyProtection="1">
      <alignment horizontal="center"/>
      <protection locked="0"/>
    </xf>
    <xf numFmtId="0" fontId="20" fillId="0" borderId="48" xfId="0" applyFont="1" applyBorder="1" applyAlignment="1" applyProtection="1">
      <alignment horizontal="center"/>
      <protection locked="0"/>
    </xf>
    <xf numFmtId="0" fontId="20" fillId="3" borderId="46" xfId="0" applyFont="1" applyFill="1" applyBorder="1" applyAlignment="1" applyProtection="1">
      <alignment horizontal="left" wrapText="1"/>
      <protection locked="0"/>
    </xf>
    <xf numFmtId="0" fontId="20" fillId="3" borderId="65" xfId="0" applyFont="1" applyFill="1" applyBorder="1" applyAlignment="1" applyProtection="1">
      <alignment horizontal="left" wrapText="1"/>
      <protection locked="0"/>
    </xf>
    <xf numFmtId="0" fontId="20" fillId="0" borderId="16" xfId="0" applyFont="1" applyBorder="1" applyAlignment="1" applyProtection="1">
      <alignment horizontal="center"/>
      <protection locked="0"/>
    </xf>
    <xf numFmtId="49" fontId="34" fillId="0" borderId="1" xfId="0" applyNumberFormat="1" applyFont="1" applyBorder="1" applyAlignment="1">
      <alignment horizontal="right" indent="1"/>
    </xf>
    <xf numFmtId="49" fontId="34" fillId="0" borderId="2" xfId="0" applyNumberFormat="1" applyFont="1" applyBorder="1" applyAlignment="1">
      <alignment horizontal="right" indent="1"/>
    </xf>
    <xf numFmtId="49" fontId="34" fillId="0" borderId="3" xfId="0" applyNumberFormat="1" applyFont="1" applyBorder="1" applyAlignment="1">
      <alignment horizontal="right" indent="1"/>
    </xf>
    <xf numFmtId="0" fontId="30" fillId="0" borderId="1" xfId="0" applyFont="1" applyBorder="1" applyAlignment="1">
      <alignment horizontal="left"/>
    </xf>
    <xf numFmtId="0" fontId="30" fillId="0" borderId="2" xfId="0" applyFont="1" applyBorder="1" applyAlignment="1">
      <alignment horizontal="left"/>
    </xf>
    <xf numFmtId="0" fontId="20" fillId="0" borderId="48" xfId="0" applyFont="1" applyBorder="1" applyAlignment="1" applyProtection="1">
      <alignment horizontal="left" wrapText="1"/>
      <protection locked="0"/>
    </xf>
    <xf numFmtId="0" fontId="20" fillId="0" borderId="63" xfId="0" applyFont="1" applyBorder="1" applyAlignment="1" applyProtection="1">
      <alignment horizontal="left" wrapText="1"/>
      <protection locked="0"/>
    </xf>
    <xf numFmtId="0" fontId="20" fillId="0" borderId="46" xfId="0" applyFont="1" applyBorder="1" applyAlignment="1" applyProtection="1">
      <alignment horizontal="left" wrapText="1"/>
      <protection locked="0"/>
    </xf>
    <xf numFmtId="0" fontId="20" fillId="0" borderId="65" xfId="0" applyFont="1" applyBorder="1" applyAlignment="1" applyProtection="1">
      <alignment horizontal="left" wrapText="1"/>
      <protection locked="0"/>
    </xf>
    <xf numFmtId="0" fontId="40" fillId="0" borderId="4" xfId="0" applyFont="1" applyBorder="1" applyAlignment="1">
      <alignment horizontal="left" vertical="top" wrapText="1"/>
    </xf>
    <xf numFmtId="0" fontId="40" fillId="0" borderId="0" xfId="0" applyFont="1" applyAlignment="1">
      <alignment horizontal="left" vertical="top" wrapText="1"/>
    </xf>
    <xf numFmtId="0" fontId="40" fillId="0" borderId="5" xfId="0" applyFont="1" applyBorder="1" applyAlignment="1">
      <alignment horizontal="left" vertical="top" wrapText="1"/>
    </xf>
    <xf numFmtId="0" fontId="51" fillId="0" borderId="0" xfId="0" applyFont="1" applyAlignment="1">
      <alignment horizontal="center" vertical="center"/>
    </xf>
    <xf numFmtId="0" fontId="52" fillId="0" borderId="0" xfId="0" applyFont="1" applyAlignment="1">
      <alignment horizontal="center" vertical="center" wrapText="1"/>
    </xf>
    <xf numFmtId="0" fontId="23" fillId="0" borderId="9" xfId="0" applyFont="1" applyBorder="1" applyAlignment="1">
      <alignment horizontal="left" vertical="top" wrapText="1"/>
    </xf>
    <xf numFmtId="0" fontId="23" fillId="0" borderId="10" xfId="0" applyFont="1" applyBorder="1" applyAlignment="1">
      <alignment horizontal="left" vertical="top"/>
    </xf>
    <xf numFmtId="0" fontId="23" fillId="0" borderId="11" xfId="0" applyFont="1" applyBorder="1" applyAlignment="1">
      <alignment horizontal="left" vertical="top"/>
    </xf>
    <xf numFmtId="0" fontId="24" fillId="0" borderId="4" xfId="0" applyFont="1" applyBorder="1" applyAlignment="1">
      <alignment horizontal="left" vertical="top" wrapText="1"/>
    </xf>
    <xf numFmtId="0" fontId="24" fillId="0" borderId="0" xfId="0" applyFont="1" applyAlignment="1">
      <alignment horizontal="left" vertical="top" wrapText="1"/>
    </xf>
    <xf numFmtId="0" fontId="24" fillId="0" borderId="5" xfId="0" applyFont="1" applyBorder="1" applyAlignment="1">
      <alignment horizontal="left" vertical="top" wrapText="1"/>
    </xf>
    <xf numFmtId="0" fontId="21" fillId="0" borderId="9" xfId="0" applyFont="1" applyBorder="1" applyAlignment="1">
      <alignment horizontal="left"/>
    </xf>
    <xf numFmtId="0" fontId="21" fillId="0" borderId="10" xfId="0" applyFont="1" applyBorder="1" applyAlignment="1">
      <alignment horizontal="left"/>
    </xf>
    <xf numFmtId="0" fontId="21" fillId="0" borderId="11" xfId="0" applyFont="1" applyBorder="1" applyAlignment="1">
      <alignment horizontal="left"/>
    </xf>
    <xf numFmtId="0" fontId="24" fillId="0" borderId="4" xfId="0" applyFont="1" applyBorder="1" applyAlignment="1">
      <alignment horizontal="left" wrapText="1"/>
    </xf>
    <xf numFmtId="0" fontId="24" fillId="0" borderId="0" xfId="0" applyFont="1" applyAlignment="1">
      <alignment horizontal="left" wrapText="1"/>
    </xf>
    <xf numFmtId="0" fontId="24" fillId="0" borderId="5" xfId="0" applyFont="1" applyBorder="1" applyAlignment="1">
      <alignment horizontal="left" wrapText="1"/>
    </xf>
    <xf numFmtId="0" fontId="53" fillId="0" borderId="6" xfId="0" applyFont="1" applyBorder="1" applyAlignment="1">
      <alignment horizontal="center" wrapText="1"/>
    </xf>
    <xf numFmtId="0" fontId="53" fillId="0" borderId="7" xfId="0" applyFont="1" applyBorder="1" applyAlignment="1">
      <alignment horizontal="center" wrapText="1"/>
    </xf>
    <xf numFmtId="0" fontId="53" fillId="0" borderId="8" xfId="0" applyFont="1" applyBorder="1" applyAlignment="1">
      <alignment horizontal="center" wrapText="1"/>
    </xf>
    <xf numFmtId="0" fontId="19" fillId="4" borderId="9" xfId="0" applyFont="1" applyFill="1" applyBorder="1" applyAlignment="1">
      <alignment horizontal="center" wrapText="1"/>
    </xf>
    <xf numFmtId="0" fontId="19" fillId="4" borderId="11" xfId="0" applyFont="1" applyFill="1" applyBorder="1" applyAlignment="1">
      <alignment horizontal="center" wrapText="1"/>
    </xf>
    <xf numFmtId="49" fontId="20" fillId="3" borderId="23" xfId="0" applyNumberFormat="1" applyFont="1" applyFill="1" applyBorder="1" applyAlignment="1" applyProtection="1">
      <alignment horizontal="left" wrapText="1"/>
      <protection locked="0"/>
    </xf>
    <xf numFmtId="49" fontId="20" fillId="3" borderId="25" xfId="0" applyNumberFormat="1" applyFont="1" applyFill="1" applyBorder="1" applyAlignment="1" applyProtection="1">
      <alignment horizontal="left" wrapText="1"/>
      <protection locked="0"/>
    </xf>
    <xf numFmtId="0" fontId="39" fillId="0" borderId="6" xfId="0" applyFont="1" applyBorder="1" applyAlignment="1">
      <alignment horizontal="left"/>
    </xf>
    <xf numFmtId="0" fontId="39" fillId="0" borderId="7" xfId="0" applyFont="1" applyBorder="1" applyAlignment="1">
      <alignment horizontal="left"/>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7" fillId="0" borderId="6" xfId="0" applyFont="1" applyBorder="1" applyAlignment="1">
      <alignment horizontal="center"/>
    </xf>
    <xf numFmtId="0" fontId="27" fillId="0" borderId="7" xfId="0" applyFont="1" applyBorder="1" applyAlignment="1">
      <alignment horizontal="center"/>
    </xf>
    <xf numFmtId="0" fontId="27" fillId="0" borderId="8" xfId="0" applyFont="1" applyBorder="1" applyAlignment="1">
      <alignment horizontal="center"/>
    </xf>
    <xf numFmtId="49" fontId="20" fillId="0" borderId="28" xfId="0" applyNumberFormat="1" applyFont="1" applyBorder="1" applyAlignment="1" applyProtection="1">
      <alignment horizontal="left" wrapText="1"/>
      <protection locked="0"/>
    </xf>
    <xf numFmtId="49" fontId="20" fillId="0" borderId="37" xfId="0" applyNumberFormat="1" applyFont="1" applyBorder="1" applyAlignment="1" applyProtection="1">
      <alignment horizontal="left" wrapText="1"/>
      <protection locked="0"/>
    </xf>
    <xf numFmtId="49" fontId="20" fillId="0" borderId="17" xfId="0" applyNumberFormat="1" applyFont="1" applyBorder="1" applyAlignment="1" applyProtection="1">
      <alignment horizontal="left" wrapText="1"/>
      <protection locked="0"/>
    </xf>
    <xf numFmtId="49" fontId="20" fillId="0" borderId="19" xfId="0" applyNumberFormat="1" applyFont="1" applyBorder="1" applyAlignment="1" applyProtection="1">
      <alignment horizontal="left" wrapText="1"/>
      <protection locked="0"/>
    </xf>
    <xf numFmtId="0" fontId="19" fillId="0" borderId="0" xfId="0" applyFont="1" applyAlignment="1">
      <alignment horizontal="left" vertical="top" wrapText="1"/>
    </xf>
    <xf numFmtId="0" fontId="19" fillId="28" borderId="9" xfId="0" applyFont="1" applyFill="1" applyBorder="1" applyAlignment="1" applyProtection="1">
      <alignment vertical="center" wrapText="1"/>
    </xf>
    <xf numFmtId="0" fontId="0" fillId="28" borderId="10" xfId="0" applyFill="1" applyBorder="1" applyAlignment="1" applyProtection="1">
      <alignment vertical="center" wrapText="1"/>
    </xf>
    <xf numFmtId="0" fontId="0" fillId="28" borderId="11" xfId="0" applyFill="1" applyBorder="1" applyAlignment="1" applyProtection="1">
      <alignment vertical="center" wrapText="1"/>
    </xf>
    <xf numFmtId="49" fontId="19" fillId="0" borderId="7" xfId="0" applyNumberFormat="1" applyFont="1" applyBorder="1" applyAlignment="1" applyProtection="1">
      <alignment horizontal="center" wrapText="1"/>
    </xf>
    <xf numFmtId="49" fontId="0" fillId="0" borderId="7" xfId="0" applyNumberFormat="1" applyBorder="1" applyAlignment="1" applyProtection="1">
      <alignment horizontal="center" wrapText="1"/>
    </xf>
    <xf numFmtId="0" fontId="19" fillId="0" borderId="7" xfId="0" applyFont="1" applyBorder="1" applyAlignment="1" applyProtection="1">
      <alignment horizontal="center"/>
    </xf>
    <xf numFmtId="0" fontId="20" fillId="0" borderId="4" xfId="0" applyFont="1" applyBorder="1" applyAlignment="1" applyProtection="1">
      <alignment horizontal="left" wrapText="1"/>
    </xf>
    <xf numFmtId="0" fontId="20" fillId="0" borderId="0" xfId="0" applyFont="1" applyBorder="1" applyAlignment="1" applyProtection="1">
      <alignment horizontal="left" wrapText="1"/>
    </xf>
    <xf numFmtId="0" fontId="20" fillId="0" borderId="5" xfId="0" applyFont="1" applyBorder="1" applyAlignment="1" applyProtection="1">
      <alignment horizontal="left" wrapText="1"/>
    </xf>
    <xf numFmtId="44" fontId="0" fillId="0" borderId="4" xfId="0" applyNumberFormat="1" applyBorder="1" applyAlignment="1" applyProtection="1">
      <alignment horizontal="left" wrapText="1"/>
    </xf>
    <xf numFmtId="44" fontId="0" fillId="0" borderId="0" xfId="0" applyNumberFormat="1" applyBorder="1" applyAlignment="1" applyProtection="1">
      <alignment horizontal="left" wrapText="1"/>
    </xf>
    <xf numFmtId="44" fontId="0" fillId="0" borderId="5" xfId="0" applyNumberFormat="1" applyBorder="1" applyAlignment="1" applyProtection="1">
      <alignment horizontal="left" wrapText="1"/>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19" fillId="4" borderId="10"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0" borderId="10" xfId="0" applyFont="1" applyBorder="1" applyAlignment="1" applyProtection="1">
      <alignment horizontal="center"/>
      <protection locked="0"/>
    </xf>
    <xf numFmtId="0" fontId="21" fillId="28" borderId="9" xfId="0" applyFont="1" applyFill="1" applyBorder="1" applyAlignment="1">
      <alignment horizontal="left"/>
    </xf>
    <xf numFmtId="0" fontId="21" fillId="28" borderId="10" xfId="0" applyFont="1" applyFill="1" applyBorder="1" applyAlignment="1">
      <alignment horizontal="left"/>
    </xf>
    <xf numFmtId="0" fontId="21" fillId="28" borderId="11" xfId="0" applyFont="1" applyFill="1" applyBorder="1" applyAlignment="1">
      <alignment horizontal="left"/>
    </xf>
    <xf numFmtId="49" fontId="20" fillId="3" borderId="24" xfId="0" applyNumberFormat="1" applyFont="1" applyFill="1" applyBorder="1" applyAlignment="1" applyProtection="1">
      <alignment horizontal="left" wrapText="1"/>
      <protection locked="0"/>
    </xf>
    <xf numFmtId="49" fontId="20" fillId="0" borderId="29" xfId="0" applyNumberFormat="1" applyFont="1" applyBorder="1" applyAlignment="1" applyProtection="1">
      <alignment horizontal="left" wrapText="1"/>
      <protection locked="0"/>
    </xf>
    <xf numFmtId="49" fontId="20" fillId="0" borderId="18" xfId="0" applyNumberFormat="1" applyFont="1" applyBorder="1" applyAlignment="1" applyProtection="1">
      <alignment horizontal="left" wrapText="1"/>
      <protection locked="0"/>
    </xf>
    <xf numFmtId="49" fontId="20" fillId="0" borderId="4" xfId="0" applyNumberFormat="1" applyFont="1" applyBorder="1" applyAlignment="1" applyProtection="1">
      <alignment horizontal="center" wrapText="1"/>
      <protection locked="0"/>
    </xf>
    <xf numFmtId="49" fontId="20" fillId="0" borderId="0" xfId="0" applyNumberFormat="1" applyFont="1" applyAlignment="1" applyProtection="1">
      <alignment horizontal="center" wrapText="1"/>
      <protection locked="0"/>
    </xf>
    <xf numFmtId="49" fontId="20" fillId="0" borderId="6" xfId="0" applyNumberFormat="1" applyFont="1" applyBorder="1" applyAlignment="1" applyProtection="1">
      <alignment horizontal="center" wrapText="1"/>
      <protection locked="0"/>
    </xf>
    <xf numFmtId="49" fontId="20" fillId="0" borderId="7" xfId="0" applyNumberFormat="1" applyFont="1" applyBorder="1" applyAlignment="1" applyProtection="1">
      <alignment horizontal="center" wrapText="1"/>
      <protection locked="0"/>
    </xf>
    <xf numFmtId="49" fontId="20" fillId="0" borderId="8" xfId="0" applyNumberFormat="1" applyFont="1" applyBorder="1" applyAlignment="1" applyProtection="1">
      <alignment horizontal="center" wrapText="1"/>
      <protection locked="0"/>
    </xf>
    <xf numFmtId="0" fontId="24" fillId="23" borderId="1" xfId="0" applyFont="1" applyFill="1" applyBorder="1" applyAlignment="1">
      <alignment horizontal="left" vertical="top" wrapText="1"/>
    </xf>
    <xf numFmtId="0" fontId="24" fillId="23" borderId="2" xfId="0" applyFont="1" applyFill="1" applyBorder="1" applyAlignment="1">
      <alignment horizontal="left" vertical="top" wrapText="1"/>
    </xf>
    <xf numFmtId="0" fontId="24" fillId="23" borderId="3" xfId="0" applyFont="1" applyFill="1" applyBorder="1" applyAlignment="1">
      <alignment horizontal="left" vertical="top" wrapText="1"/>
    </xf>
    <xf numFmtId="0" fontId="24" fillId="23" borderId="4" xfId="0" applyFont="1" applyFill="1" applyBorder="1" applyAlignment="1">
      <alignment horizontal="left" vertical="top" wrapText="1"/>
    </xf>
    <xf numFmtId="0" fontId="24" fillId="23" borderId="0" xfId="0" applyFont="1" applyFill="1" applyAlignment="1">
      <alignment horizontal="left" vertical="top" wrapText="1"/>
    </xf>
    <xf numFmtId="0" fontId="24" fillId="23" borderId="5" xfId="0" applyFont="1" applyFill="1" applyBorder="1" applyAlignment="1">
      <alignment horizontal="left" vertical="top" wrapText="1"/>
    </xf>
    <xf numFmtId="0" fontId="24" fillId="23" borderId="6" xfId="0" applyFont="1" applyFill="1" applyBorder="1" applyAlignment="1">
      <alignment horizontal="left" vertical="top" wrapText="1"/>
    </xf>
    <xf numFmtId="0" fontId="24" fillId="23" borderId="7" xfId="0" applyFont="1" applyFill="1" applyBorder="1" applyAlignment="1">
      <alignment horizontal="left" vertical="top" wrapText="1"/>
    </xf>
    <xf numFmtId="0" fontId="24" fillId="23" borderId="8" xfId="0" applyFont="1" applyFill="1" applyBorder="1" applyAlignment="1">
      <alignment horizontal="left" vertical="top" wrapText="1"/>
    </xf>
    <xf numFmtId="49" fontId="20" fillId="3" borderId="28" xfId="0" applyNumberFormat="1" applyFont="1" applyFill="1" applyBorder="1" applyAlignment="1" applyProtection="1">
      <alignment horizontal="left" wrapText="1"/>
      <protection locked="0"/>
    </xf>
    <xf numFmtId="49" fontId="20" fillId="3" borderId="29" xfId="0" applyNumberFormat="1" applyFont="1" applyFill="1" applyBorder="1" applyAlignment="1" applyProtection="1">
      <alignment horizontal="left" wrapText="1"/>
      <protection locked="0"/>
    </xf>
    <xf numFmtId="49" fontId="20" fillId="3" borderId="37" xfId="0" applyNumberFormat="1" applyFont="1" applyFill="1" applyBorder="1" applyAlignment="1" applyProtection="1">
      <alignment horizontal="left" wrapText="1"/>
      <protection locked="0"/>
    </xf>
    <xf numFmtId="0" fontId="24" fillId="0" borderId="1" xfId="0" applyFont="1" applyBorder="1" applyAlignment="1">
      <alignment horizontal="center" vertical="top"/>
    </xf>
    <xf numFmtId="0" fontId="24" fillId="0" borderId="2" xfId="0" applyFont="1" applyBorder="1" applyAlignment="1">
      <alignment horizontal="center" vertical="top"/>
    </xf>
    <xf numFmtId="0" fontId="24" fillId="0" borderId="3" xfId="0" applyFont="1" applyBorder="1" applyAlignment="1">
      <alignment horizontal="center" vertical="top"/>
    </xf>
    <xf numFmtId="0" fontId="19" fillId="0" borderId="4" xfId="0" applyFont="1" applyBorder="1"/>
    <xf numFmtId="0" fontId="19" fillId="0" borderId="0" xfId="0" applyFont="1"/>
    <xf numFmtId="0" fontId="19" fillId="0" borderId="5" xfId="0" applyFont="1" applyBorder="1"/>
    <xf numFmtId="0" fontId="24" fillId="0" borderId="4"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35" fillId="0" borderId="4" xfId="0" applyFont="1" applyBorder="1" applyAlignment="1">
      <alignment horizontal="left" wrapText="1"/>
    </xf>
    <xf numFmtId="0" fontId="69" fillId="0" borderId="0" xfId="0" applyFont="1" applyAlignment="1">
      <alignment horizontal="left" wrapText="1"/>
    </xf>
    <xf numFmtId="0" fontId="20" fillId="0" borderId="4" xfId="0" applyFont="1"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4" xfId="0" applyBorder="1" applyAlignment="1">
      <alignment horizontal="left" vertical="top" wrapText="1"/>
    </xf>
    <xf numFmtId="0" fontId="20" fillId="0" borderId="6" xfId="0" applyFont="1" applyBorder="1" applyAlignment="1" applyProtection="1">
      <alignment horizontal="left" wrapText="1"/>
      <protection locked="0"/>
    </xf>
    <xf numFmtId="0" fontId="20" fillId="0" borderId="7" xfId="0" applyFont="1" applyBorder="1" applyAlignment="1" applyProtection="1">
      <alignment horizontal="left" wrapText="1"/>
      <protection locked="0"/>
    </xf>
    <xf numFmtId="0" fontId="34" fillId="0" borderId="0" xfId="0" applyFont="1" applyAlignment="1">
      <alignment horizontal="center"/>
    </xf>
    <xf numFmtId="0" fontId="20" fillId="0" borderId="49" xfId="0" applyFont="1" applyBorder="1" applyAlignment="1" applyProtection="1">
      <alignment horizontal="left" wrapText="1"/>
      <protection locked="0"/>
    </xf>
    <xf numFmtId="0" fontId="34" fillId="4" borderId="9" xfId="0" applyFont="1" applyFill="1" applyBorder="1" applyAlignment="1">
      <alignment horizontal="left"/>
    </xf>
    <xf numFmtId="0" fontId="34" fillId="4" borderId="34" xfId="0" applyFont="1" applyFill="1" applyBorder="1" applyAlignment="1">
      <alignment horizontal="left"/>
    </xf>
    <xf numFmtId="0" fontId="20" fillId="3" borderId="60" xfId="0" applyFont="1" applyFill="1" applyBorder="1" applyAlignment="1" applyProtection="1">
      <alignment horizontal="left" wrapText="1"/>
      <protection locked="0"/>
    </xf>
    <xf numFmtId="0" fontId="20" fillId="3" borderId="61" xfId="0" applyFont="1" applyFill="1" applyBorder="1" applyAlignment="1" applyProtection="1">
      <alignment horizontal="left" wrapText="1"/>
      <protection locked="0"/>
    </xf>
    <xf numFmtId="0" fontId="24" fillId="29" borderId="1" xfId="0" applyFont="1" applyFill="1" applyBorder="1" applyAlignment="1">
      <alignment horizontal="left" vertical="top" wrapText="1"/>
    </xf>
    <xf numFmtId="0" fontId="24" fillId="29" borderId="2" xfId="0" applyFont="1" applyFill="1" applyBorder="1" applyAlignment="1">
      <alignment horizontal="left" vertical="top" wrapText="1"/>
    </xf>
    <xf numFmtId="0" fontId="24" fillId="29" borderId="3" xfId="0" applyFont="1" applyFill="1" applyBorder="1" applyAlignment="1">
      <alignment horizontal="left" vertical="top" wrapText="1"/>
    </xf>
    <xf numFmtId="0" fontId="24" fillId="29" borderId="4" xfId="0" applyFont="1" applyFill="1" applyBorder="1" applyAlignment="1">
      <alignment horizontal="left" vertical="top" wrapText="1"/>
    </xf>
    <xf numFmtId="0" fontId="24" fillId="29" borderId="0" xfId="0" applyFont="1" applyFill="1" applyAlignment="1">
      <alignment horizontal="left" vertical="top" wrapText="1"/>
    </xf>
    <xf numFmtId="0" fontId="24" fillId="29" borderId="5" xfId="0" applyFont="1" applyFill="1" applyBorder="1" applyAlignment="1">
      <alignment horizontal="left" vertical="top" wrapText="1"/>
    </xf>
    <xf numFmtId="0" fontId="24" fillId="29" borderId="6" xfId="0" applyFont="1" applyFill="1" applyBorder="1" applyAlignment="1">
      <alignment horizontal="left" vertical="top" wrapText="1"/>
    </xf>
    <xf numFmtId="0" fontId="24" fillId="29" borderId="7" xfId="0" applyFont="1" applyFill="1" applyBorder="1" applyAlignment="1">
      <alignment horizontal="left" vertical="top" wrapText="1"/>
    </xf>
    <xf numFmtId="0" fontId="24" fillId="29" borderId="8" xfId="0" applyFont="1" applyFill="1" applyBorder="1" applyAlignment="1">
      <alignment horizontal="left" vertical="top" wrapText="1"/>
    </xf>
    <xf numFmtId="0" fontId="19" fillId="0" borderId="5" xfId="0" applyFont="1" applyBorder="1" applyAlignment="1">
      <alignment horizontal="left" vertical="top" wrapText="1"/>
    </xf>
    <xf numFmtId="0" fontId="30" fillId="0" borderId="9" xfId="0" applyFont="1" applyBorder="1" applyAlignment="1">
      <alignment horizontal="left"/>
    </xf>
    <xf numFmtId="0" fontId="30" fillId="0" borderId="10" xfId="0" applyFont="1" applyBorder="1" applyAlignment="1">
      <alignment horizontal="left"/>
    </xf>
    <xf numFmtId="0" fontId="27" fillId="0" borderId="1"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0" fillId="0" borderId="4" xfId="0" applyFont="1" applyBorder="1" applyAlignment="1">
      <alignment horizontal="left" wrapText="1"/>
    </xf>
    <xf numFmtId="0" fontId="20" fillId="0" borderId="0" xfId="0" applyFont="1" applyAlignment="1">
      <alignment horizontal="left" wrapText="1"/>
    </xf>
    <xf numFmtId="0" fontId="20" fillId="0" borderId="5" xfId="0" applyFont="1" applyBorder="1" applyAlignment="1">
      <alignment horizontal="left" wrapText="1"/>
    </xf>
    <xf numFmtId="0" fontId="19" fillId="0" borderId="40" xfId="0" applyFont="1" applyBorder="1" applyAlignment="1">
      <alignment horizontal="center"/>
    </xf>
    <xf numFmtId="0" fontId="19" fillId="0" borderId="42" xfId="0" applyFont="1" applyBorder="1" applyAlignment="1">
      <alignment horizontal="center"/>
    </xf>
    <xf numFmtId="0" fontId="2" fillId="0" borderId="0" xfId="0" applyFont="1" applyAlignment="1">
      <alignment horizontal="left" wrapText="1"/>
    </xf>
    <xf numFmtId="0" fontId="2" fillId="0" borderId="5" xfId="0" applyFont="1" applyBorder="1" applyAlignment="1">
      <alignment horizontal="left" wrapText="1"/>
    </xf>
    <xf numFmtId="0" fontId="19" fillId="0" borderId="0" xfId="0" applyFont="1" applyAlignment="1">
      <alignment vertical="top" wrapText="1"/>
    </xf>
    <xf numFmtId="0" fontId="35" fillId="0" borderId="0" xfId="0" applyFont="1" applyAlignment="1">
      <alignment horizontal="center"/>
    </xf>
    <xf numFmtId="0" fontId="35" fillId="0" borderId="5" xfId="0" applyFont="1" applyBorder="1" applyAlignment="1">
      <alignment horizontal="center"/>
    </xf>
    <xf numFmtId="0" fontId="19" fillId="0" borderId="0" xfId="0" applyFont="1" applyAlignment="1">
      <alignment horizontal="center" vertical="top"/>
    </xf>
    <xf numFmtId="0" fontId="29" fillId="0" borderId="6" xfId="0" applyFont="1" applyBorder="1" applyAlignment="1">
      <alignment horizontal="left" wrapText="1"/>
    </xf>
    <xf numFmtId="0" fontId="29" fillId="0" borderId="7" xfId="0" applyFont="1" applyBorder="1" applyAlignment="1">
      <alignment horizontal="left" wrapText="1"/>
    </xf>
    <xf numFmtId="0" fontId="35" fillId="0" borderId="0" xfId="0" applyFont="1" applyAlignment="1">
      <alignment horizontal="left" wrapText="1"/>
    </xf>
    <xf numFmtId="0" fontId="20" fillId="0" borderId="0" xfId="0" applyFont="1" applyAlignment="1">
      <alignment horizontal="left" vertical="top" wrapText="1"/>
    </xf>
    <xf numFmtId="0" fontId="19" fillId="0" borderId="4" xfId="0" applyFont="1" applyBorder="1" applyAlignment="1">
      <alignment horizontal="left"/>
    </xf>
    <xf numFmtId="0" fontId="0" fillId="0" borderId="0" xfId="0"/>
    <xf numFmtId="0" fontId="0" fillId="0" borderId="5" xfId="0" applyBorder="1"/>
    <xf numFmtId="0" fontId="0" fillId="0" borderId="4" xfId="0" applyBorder="1"/>
    <xf numFmtId="0" fontId="27" fillId="0" borderId="4" xfId="0" applyFont="1" applyBorder="1" applyAlignment="1">
      <alignment horizontal="left" wrapText="1"/>
    </xf>
    <xf numFmtId="0" fontId="27" fillId="0" borderId="0" xfId="0" applyFont="1" applyBorder="1" applyAlignment="1">
      <alignment horizontal="left" wrapText="1"/>
    </xf>
    <xf numFmtId="0" fontId="27" fillId="0" borderId="5" xfId="0" applyFont="1" applyBorder="1" applyAlignment="1">
      <alignment horizontal="left" wrapText="1"/>
    </xf>
    <xf numFmtId="0" fontId="27" fillId="0" borderId="6" xfId="0" applyFont="1" applyBorder="1" applyAlignment="1">
      <alignment horizontal="left" wrapText="1"/>
    </xf>
    <xf numFmtId="0" fontId="27" fillId="0" borderId="7" xfId="0" applyFont="1" applyBorder="1" applyAlignment="1">
      <alignment horizontal="left" wrapText="1"/>
    </xf>
    <xf numFmtId="0" fontId="27" fillId="0" borderId="8" xfId="0" applyFont="1" applyBorder="1" applyAlignment="1">
      <alignment horizontal="left" wrapText="1"/>
    </xf>
    <xf numFmtId="0" fontId="21" fillId="28" borderId="6" xfId="0" applyFont="1" applyFill="1" applyBorder="1" applyAlignment="1" applyProtection="1">
      <alignment horizontal="left" vertical="top" wrapText="1"/>
      <protection locked="0"/>
    </xf>
    <xf numFmtId="0" fontId="21" fillId="28" borderId="10" xfId="0" applyFont="1" applyFill="1" applyBorder="1" applyAlignment="1" applyProtection="1">
      <alignment horizontal="left" vertical="top" wrapText="1"/>
      <protection locked="0"/>
    </xf>
    <xf numFmtId="0" fontId="17" fillId="28" borderId="10" xfId="0" applyFont="1" applyFill="1" applyBorder="1" applyAlignment="1" applyProtection="1">
      <alignment horizontal="left"/>
      <protection locked="0"/>
    </xf>
    <xf numFmtId="0" fontId="17" fillId="28" borderId="11" xfId="0" applyFont="1" applyFill="1" applyBorder="1" applyAlignment="1" applyProtection="1">
      <alignment horizontal="left"/>
      <protection locked="0"/>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20" fillId="0" borderId="4" xfId="0" applyFont="1" applyBorder="1" applyAlignment="1">
      <alignment vertical="top" wrapText="1"/>
    </xf>
    <xf numFmtId="0" fontId="20" fillId="0" borderId="0" xfId="0" applyFont="1" applyAlignment="1">
      <alignment vertical="top" wrapText="1"/>
    </xf>
    <xf numFmtId="0" fontId="20" fillId="0" borderId="5" xfId="0" applyFont="1" applyBorder="1" applyAlignment="1">
      <alignment horizontal="left" vertical="top" wrapText="1"/>
    </xf>
    <xf numFmtId="0" fontId="27" fillId="0" borderId="4" xfId="0" applyFont="1" applyBorder="1" applyAlignment="1">
      <alignment horizontal="left"/>
    </xf>
    <xf numFmtId="0" fontId="27" fillId="0" borderId="0" xfId="0" applyFont="1" applyBorder="1" applyAlignment="1">
      <alignment horizontal="left"/>
    </xf>
    <xf numFmtId="0" fontId="27" fillId="0" borderId="5" xfId="0" applyFont="1" applyBorder="1" applyAlignment="1">
      <alignment horizontal="left"/>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19" fillId="0" borderId="1"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7" fillId="0" borderId="0" xfId="0" applyFont="1" applyAlignment="1">
      <alignment horizontal="left" wrapText="1"/>
    </xf>
    <xf numFmtId="0" fontId="37" fillId="0" borderId="5" xfId="0" applyFont="1" applyBorder="1" applyAlignment="1">
      <alignment horizontal="left" wrapText="1"/>
    </xf>
    <xf numFmtId="0" fontId="57" fillId="0" borderId="0" xfId="0" applyFont="1" applyAlignment="1">
      <alignment horizontal="center"/>
    </xf>
    <xf numFmtId="0" fontId="57" fillId="0" borderId="7" xfId="0" applyFont="1" applyBorder="1" applyAlignment="1">
      <alignment horizontal="center"/>
    </xf>
    <xf numFmtId="0" fontId="37" fillId="0" borderId="0" xfId="0" applyFont="1" applyAlignment="1">
      <alignment horizontal="center" vertical="center" wrapText="1"/>
    </xf>
    <xf numFmtId="0" fontId="37" fillId="0" borderId="5"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9" fillId="0" borderId="9" xfId="0" applyFont="1" applyBorder="1" applyAlignment="1">
      <alignment horizontal="center"/>
    </xf>
    <xf numFmtId="0" fontId="9" fillId="0" borderId="1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2" fillId="0" borderId="6" xfId="0" applyFont="1" applyBorder="1" applyAlignment="1" applyProtection="1">
      <alignment horizontal="center" vertical="center" wrapText="1"/>
      <protection locked="0"/>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center"/>
    </xf>
    <xf numFmtId="0" fontId="27" fillId="0" borderId="9" xfId="0" applyFont="1" applyBorder="1" applyAlignment="1">
      <alignment horizontal="left"/>
    </xf>
    <xf numFmtId="0" fontId="27" fillId="0" borderId="10" xfId="0" applyFont="1" applyBorder="1" applyAlignment="1">
      <alignment horizontal="left"/>
    </xf>
    <xf numFmtId="0" fontId="27" fillId="0" borderId="11" xfId="0" applyFont="1" applyBorder="1" applyAlignment="1">
      <alignment horizontal="left"/>
    </xf>
    <xf numFmtId="0" fontId="19" fillId="0" borderId="10" xfId="0" applyFont="1" applyBorder="1" applyAlignment="1" applyProtection="1">
      <alignment horizontal="center" vertical="top" wrapText="1"/>
      <protection locked="0"/>
    </xf>
    <xf numFmtId="0" fontId="21" fillId="28" borderId="9" xfId="0" applyFont="1" applyFill="1" applyBorder="1" applyAlignment="1">
      <alignment horizontal="left" vertical="top" wrapText="1"/>
    </xf>
    <xf numFmtId="0" fontId="22" fillId="28" borderId="10" xfId="0" applyFont="1" applyFill="1" applyBorder="1" applyAlignment="1">
      <alignment horizontal="left" vertical="top" wrapText="1"/>
    </xf>
    <xf numFmtId="0" fontId="22" fillId="28" borderId="10" xfId="0" applyFont="1" applyFill="1" applyBorder="1" applyAlignment="1">
      <alignment horizontal="left"/>
    </xf>
    <xf numFmtId="0" fontId="22" fillId="28" borderId="11" xfId="0" applyFont="1" applyFill="1" applyBorder="1" applyAlignment="1">
      <alignment horizontal="left"/>
    </xf>
    <xf numFmtId="0" fontId="20" fillId="0" borderId="0" xfId="0" applyFont="1" applyAlignment="1">
      <alignment horizontal="right"/>
    </xf>
    <xf numFmtId="0" fontId="20" fillId="0" borderId="5" xfId="0" applyFont="1" applyBorder="1" applyAlignment="1">
      <alignment horizontal="right"/>
    </xf>
    <xf numFmtId="0" fontId="35" fillId="0" borderId="5" xfId="0" applyFont="1" applyBorder="1" applyAlignment="1">
      <alignment horizontal="left" wrapText="1"/>
    </xf>
    <xf numFmtId="0" fontId="24" fillId="18" borderId="1" xfId="0" applyFont="1" applyFill="1" applyBorder="1" applyAlignment="1">
      <alignment horizontal="left" vertical="top" wrapText="1"/>
    </xf>
    <xf numFmtId="0" fontId="24" fillId="18" borderId="2" xfId="0" applyFont="1" applyFill="1" applyBorder="1" applyAlignment="1">
      <alignment horizontal="left" vertical="top" wrapText="1"/>
    </xf>
    <xf numFmtId="0" fontId="24" fillId="18" borderId="3" xfId="0" applyFont="1" applyFill="1" applyBorder="1" applyAlignment="1">
      <alignment horizontal="left" vertical="top" wrapText="1"/>
    </xf>
    <xf numFmtId="0" fontId="24" fillId="18" borderId="4" xfId="0" applyFont="1" applyFill="1" applyBorder="1" applyAlignment="1">
      <alignment horizontal="left" vertical="top" wrapText="1"/>
    </xf>
    <xf numFmtId="0" fontId="24" fillId="18" borderId="0" xfId="0" applyFont="1" applyFill="1" applyAlignment="1">
      <alignment horizontal="left" vertical="top" wrapText="1"/>
    </xf>
    <xf numFmtId="0" fontId="24" fillId="18" borderId="5" xfId="0" applyFont="1" applyFill="1" applyBorder="1" applyAlignment="1">
      <alignment horizontal="left" vertical="top" wrapText="1"/>
    </xf>
    <xf numFmtId="0" fontId="24" fillId="18" borderId="6" xfId="0" applyFont="1" applyFill="1" applyBorder="1" applyAlignment="1">
      <alignment horizontal="left" vertical="top" wrapText="1"/>
    </xf>
    <xf numFmtId="0" fontId="24" fillId="18" borderId="7" xfId="0" applyFont="1" applyFill="1" applyBorder="1" applyAlignment="1">
      <alignment horizontal="left" vertical="top" wrapText="1"/>
    </xf>
    <xf numFmtId="0" fontId="24" fillId="18" borderId="8" xfId="0" applyFont="1" applyFill="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27" fillId="0" borderId="0" xfId="0" applyFont="1" applyAlignment="1">
      <alignment horizontal="left" wrapText="1"/>
    </xf>
    <xf numFmtId="0" fontId="23" fillId="0" borderId="4" xfId="0" applyFont="1" applyBorder="1" applyAlignment="1">
      <alignment horizontal="left"/>
    </xf>
    <xf numFmtId="0" fontId="23" fillId="0" borderId="0" xfId="0" applyFont="1" applyAlignment="1">
      <alignment horizontal="left"/>
    </xf>
    <xf numFmtId="0" fontId="23" fillId="0" borderId="5" xfId="0" applyFont="1" applyBorder="1" applyAlignment="1">
      <alignment horizontal="left"/>
    </xf>
    <xf numFmtId="0" fontId="0" fillId="0" borderId="4" xfId="0" applyBorder="1" applyAlignment="1">
      <alignment horizontal="center"/>
    </xf>
    <xf numFmtId="0" fontId="2" fillId="0" borderId="0" xfId="0" applyFont="1" applyAlignment="1">
      <alignment horizontal="left"/>
    </xf>
    <xf numFmtId="0" fontId="24" fillId="0" borderId="4" xfId="0" applyFont="1" applyBorder="1" applyAlignment="1">
      <alignment horizontal="left"/>
    </xf>
    <xf numFmtId="0" fontId="19" fillId="0" borderId="4" xfId="0" applyFont="1" applyBorder="1" applyAlignment="1">
      <alignment horizontal="left" vertical="center"/>
    </xf>
    <xf numFmtId="0" fontId="2" fillId="0" borderId="0" xfId="0" applyFont="1" applyBorder="1" applyAlignment="1">
      <alignment horizontal="left"/>
    </xf>
    <xf numFmtId="0" fontId="19" fillId="0" borderId="9"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9" borderId="9" xfId="0" applyFont="1" applyFill="1" applyBorder="1" applyAlignment="1">
      <alignment horizontal="center" vertical="top" wrapText="1"/>
    </xf>
    <xf numFmtId="0" fontId="19" fillId="9" borderId="34" xfId="0" applyFont="1" applyFill="1" applyBorder="1" applyAlignment="1">
      <alignment horizontal="center" vertical="top" wrapText="1"/>
    </xf>
    <xf numFmtId="0" fontId="24" fillId="0" borderId="4" xfId="0" applyFont="1" applyBorder="1" applyAlignment="1">
      <alignment horizontal="left" vertical="top" wrapText="1" indent="1"/>
    </xf>
    <xf numFmtId="0" fontId="0" fillId="0" borderId="0" xfId="0" applyAlignment="1">
      <alignment horizontal="left" vertical="top" wrapText="1" indent="1"/>
    </xf>
    <xf numFmtId="0" fontId="20" fillId="0" borderId="37" xfId="0" applyFont="1" applyBorder="1" applyProtection="1">
      <protection locked="0"/>
    </xf>
    <xf numFmtId="49" fontId="25" fillId="4" borderId="9" xfId="0" applyNumberFormat="1" applyFont="1" applyFill="1" applyBorder="1" applyAlignment="1">
      <alignment horizontal="left" wrapText="1"/>
    </xf>
    <xf numFmtId="0" fontId="0" fillId="0" borderId="11" xfId="0" applyBorder="1"/>
    <xf numFmtId="49" fontId="20" fillId="3" borderId="1" xfId="0" applyNumberFormat="1" applyFont="1" applyFill="1" applyBorder="1" applyAlignment="1" applyProtection="1">
      <alignment horizontal="left" wrapText="1"/>
      <protection locked="0"/>
    </xf>
    <xf numFmtId="0" fontId="20" fillId="3" borderId="21" xfId="0" applyFont="1" applyFill="1" applyBorder="1" applyProtection="1">
      <protection locked="0"/>
    </xf>
    <xf numFmtId="0" fontId="19" fillId="0" borderId="0" xfId="0" applyFont="1" applyAlignment="1">
      <alignment horizontal="left" wrapText="1"/>
    </xf>
    <xf numFmtId="0" fontId="23" fillId="0" borderId="31" xfId="0" applyFont="1" applyBorder="1" applyAlignment="1">
      <alignment horizontal="left"/>
    </xf>
    <xf numFmtId="0" fontId="23" fillId="0" borderId="32" xfId="0" applyFont="1" applyBorder="1" applyAlignment="1">
      <alignment horizontal="left"/>
    </xf>
    <xf numFmtId="0" fontId="23" fillId="0" borderId="33" xfId="0" applyFont="1" applyBorder="1" applyAlignment="1">
      <alignment horizontal="left"/>
    </xf>
    <xf numFmtId="0" fontId="20" fillId="0" borderId="19" xfId="0" applyFont="1" applyBorder="1" applyProtection="1">
      <protection locked="0"/>
    </xf>
    <xf numFmtId="0" fontId="20" fillId="0" borderId="1" xfId="0" applyFont="1" applyBorder="1" applyAlignment="1">
      <alignment vertical="top" wrapText="1"/>
    </xf>
    <xf numFmtId="0" fontId="0" fillId="18" borderId="1" xfId="0" applyFill="1" applyBorder="1" applyAlignment="1">
      <alignment horizontal="center" wrapText="1"/>
    </xf>
    <xf numFmtId="0" fontId="0" fillId="18" borderId="2" xfId="0" applyFill="1" applyBorder="1" applyAlignment="1">
      <alignment horizontal="center" wrapText="1"/>
    </xf>
    <xf numFmtId="0" fontId="0" fillId="18" borderId="3" xfId="0" applyFill="1" applyBorder="1" applyAlignment="1">
      <alignment horizontal="center" wrapText="1"/>
    </xf>
    <xf numFmtId="0" fontId="0" fillId="18" borderId="4" xfId="0" applyFill="1" applyBorder="1" applyAlignment="1">
      <alignment horizontal="center" wrapText="1"/>
    </xf>
    <xf numFmtId="0" fontId="0" fillId="18" borderId="0" xfId="0" applyFill="1" applyAlignment="1">
      <alignment horizontal="center" wrapText="1"/>
    </xf>
    <xf numFmtId="0" fontId="0" fillId="18" borderId="5" xfId="0" applyFill="1" applyBorder="1" applyAlignment="1">
      <alignment horizontal="center" wrapText="1"/>
    </xf>
    <xf numFmtId="0" fontId="0" fillId="18" borderId="6" xfId="0" applyFill="1" applyBorder="1" applyAlignment="1">
      <alignment horizontal="center" wrapText="1"/>
    </xf>
    <xf numFmtId="0" fontId="0" fillId="18" borderId="7" xfId="0" applyFill="1" applyBorder="1" applyAlignment="1">
      <alignment horizontal="center" wrapText="1"/>
    </xf>
    <xf numFmtId="0" fontId="0" fillId="18" borderId="8" xfId="0" applyFill="1" applyBorder="1" applyAlignment="1">
      <alignment horizontal="center" wrapText="1"/>
    </xf>
    <xf numFmtId="0" fontId="19" fillId="0" borderId="4" xfId="0" applyFont="1" applyBorder="1" applyAlignment="1">
      <alignment horizontal="left" wrapText="1"/>
    </xf>
    <xf numFmtId="0" fontId="19" fillId="0" borderId="31" xfId="0" applyFont="1" applyBorder="1" applyAlignment="1">
      <alignment horizontal="left" wrapText="1"/>
    </xf>
    <xf numFmtId="0" fontId="19" fillId="0" borderId="32" xfId="0" applyFont="1" applyBorder="1" applyAlignment="1">
      <alignment horizontal="left" wrapText="1"/>
    </xf>
    <xf numFmtId="0" fontId="19" fillId="0" borderId="33" xfId="0" applyFont="1" applyBorder="1" applyAlignment="1">
      <alignment horizontal="left" wrapText="1"/>
    </xf>
    <xf numFmtId="0" fontId="19"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35" fillId="0" borderId="4" xfId="0" applyFont="1" applyBorder="1" applyAlignment="1">
      <alignment wrapText="1"/>
    </xf>
    <xf numFmtId="0" fontId="35" fillId="0" borderId="0" xfId="0" applyFont="1" applyAlignment="1">
      <alignment wrapText="1"/>
    </xf>
    <xf numFmtId="0" fontId="23" fillId="0" borderId="2" xfId="0" applyFont="1" applyBorder="1" applyAlignment="1">
      <alignment horizontal="left"/>
    </xf>
    <xf numFmtId="49" fontId="25" fillId="4" borderId="9" xfId="0" applyNumberFormat="1" applyFont="1" applyFill="1" applyBorder="1" applyAlignment="1">
      <alignment horizontal="center" wrapText="1"/>
    </xf>
    <xf numFmtId="49" fontId="25" fillId="4" borderId="10" xfId="0" applyNumberFormat="1" applyFont="1" applyFill="1" applyBorder="1" applyAlignment="1">
      <alignment horizontal="center" wrapText="1"/>
    </xf>
    <xf numFmtId="49" fontId="25" fillId="4" borderId="34" xfId="0" applyNumberFormat="1" applyFont="1" applyFill="1" applyBorder="1" applyAlignment="1">
      <alignment horizontal="center" wrapText="1"/>
    </xf>
    <xf numFmtId="0" fontId="24" fillId="0" borderId="9" xfId="0" applyFont="1" applyBorder="1" applyAlignment="1">
      <alignment vertical="top" wrapText="1"/>
    </xf>
    <xf numFmtId="0" fontId="0" fillId="0" borderId="34" xfId="0" applyBorder="1" applyAlignment="1">
      <alignment horizontal="center"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9" fillId="0" borderId="0" xfId="0" applyFont="1" applyAlignment="1">
      <alignment horizontal="lef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36" xfId="0" applyFont="1" applyFill="1" applyBorder="1" applyAlignment="1">
      <alignment horizontal="center" vertical="center"/>
    </xf>
    <xf numFmtId="0" fontId="20" fillId="0" borderId="49" xfId="0" applyFont="1" applyFill="1" applyBorder="1" applyAlignment="1">
      <alignment horizontal="left" vertical="top" wrapText="1"/>
    </xf>
    <xf numFmtId="0" fontId="20" fillId="0" borderId="48" xfId="0" applyFont="1" applyFill="1" applyBorder="1" applyAlignment="1">
      <alignment horizontal="left" vertical="top" wrapText="1"/>
    </xf>
    <xf numFmtId="0" fontId="19" fillId="0" borderId="49" xfId="0" applyFont="1" applyFill="1" applyBorder="1" applyAlignment="1">
      <alignment horizontal="left"/>
    </xf>
    <xf numFmtId="0" fontId="19" fillId="0" borderId="48" xfId="0" applyFont="1" applyFill="1" applyBorder="1" applyAlignment="1">
      <alignment horizontal="left"/>
    </xf>
    <xf numFmtId="0" fontId="19" fillId="0" borderId="49"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19" fillId="0" borderId="10" xfId="0" applyFont="1" applyBorder="1" applyAlignment="1" applyProtection="1">
      <alignment horizontal="center"/>
    </xf>
    <xf numFmtId="0" fontId="21" fillId="28" borderId="9" xfId="0" applyFont="1" applyFill="1" applyBorder="1" applyAlignment="1" applyProtection="1">
      <alignment horizontal="left"/>
    </xf>
    <xf numFmtId="0" fontId="21" fillId="28" borderId="10" xfId="0" applyFont="1" applyFill="1" applyBorder="1" applyAlignment="1" applyProtection="1">
      <alignment horizontal="left"/>
    </xf>
    <xf numFmtId="0" fontId="21" fillId="28" borderId="11" xfId="0" applyFont="1" applyFill="1" applyBorder="1" applyAlignment="1" applyProtection="1">
      <alignment horizontal="left"/>
    </xf>
    <xf numFmtId="0" fontId="55" fillId="0" borderId="4" xfId="0" applyFont="1" applyBorder="1" applyAlignment="1" applyProtection="1">
      <alignment horizontal="center" wrapText="1"/>
    </xf>
    <xf numFmtId="0" fontId="23" fillId="0" borderId="0" xfId="0" applyFont="1" applyAlignment="1" applyProtection="1">
      <alignment horizontal="center" wrapText="1"/>
    </xf>
    <xf numFmtId="0" fontId="23" fillId="0" borderId="5" xfId="0" applyFont="1" applyBorder="1" applyAlignment="1" applyProtection="1">
      <alignment horizontal="center" wrapText="1"/>
    </xf>
    <xf numFmtId="0" fontId="19" fillId="0" borderId="9" xfId="0" applyFont="1" applyBorder="1" applyAlignment="1" applyProtection="1">
      <alignment horizontal="center"/>
    </xf>
    <xf numFmtId="0" fontId="19" fillId="0" borderId="11" xfId="0" applyFont="1" applyBorder="1" applyAlignment="1" applyProtection="1">
      <alignment horizontal="center"/>
    </xf>
    <xf numFmtId="0" fontId="19" fillId="4" borderId="9" xfId="0" applyFont="1" applyFill="1" applyBorder="1" applyAlignment="1" applyProtection="1">
      <alignment horizontal="center" wrapText="1"/>
    </xf>
    <xf numFmtId="0" fontId="19" fillId="4" borderId="10" xfId="0" applyFont="1" applyFill="1" applyBorder="1" applyAlignment="1" applyProtection="1">
      <alignment horizontal="center" wrapText="1"/>
    </xf>
    <xf numFmtId="0" fontId="19" fillId="4" borderId="34" xfId="0" applyFont="1" applyFill="1" applyBorder="1" applyAlignment="1" applyProtection="1">
      <alignment horizontal="center" wrapText="1"/>
    </xf>
    <xf numFmtId="0" fontId="19" fillId="0" borderId="0" xfId="0" applyFont="1" applyBorder="1" applyAlignment="1" applyProtection="1">
      <alignment horizontal="left" vertical="top" wrapText="1"/>
    </xf>
    <xf numFmtId="0" fontId="30" fillId="0" borderId="6" xfId="0" applyFont="1" applyBorder="1" applyAlignment="1" applyProtection="1">
      <alignment horizontal="left"/>
    </xf>
    <xf numFmtId="0" fontId="30" fillId="0" borderId="7" xfId="0" applyFont="1" applyBorder="1" applyAlignment="1" applyProtection="1">
      <alignment horizontal="left"/>
    </xf>
    <xf numFmtId="0" fontId="24" fillId="18" borderId="1" xfId="0" applyFont="1" applyFill="1" applyBorder="1" applyAlignment="1" applyProtection="1">
      <alignment horizontal="left" vertical="top" wrapText="1"/>
    </xf>
    <xf numFmtId="0" fontId="24" fillId="18" borderId="2" xfId="0" applyFont="1" applyFill="1" applyBorder="1" applyAlignment="1" applyProtection="1">
      <alignment horizontal="left" vertical="top" wrapText="1"/>
    </xf>
    <xf numFmtId="0" fontId="24" fillId="18" borderId="3" xfId="0" applyFont="1" applyFill="1" applyBorder="1" applyAlignment="1" applyProtection="1">
      <alignment horizontal="left" vertical="top" wrapText="1"/>
    </xf>
    <xf numFmtId="0" fontId="24" fillId="18" borderId="4" xfId="0" applyFont="1" applyFill="1" applyBorder="1" applyAlignment="1" applyProtection="1">
      <alignment horizontal="left" vertical="top" wrapText="1"/>
    </xf>
    <xf numFmtId="0" fontId="24" fillId="18" borderId="0" xfId="0" applyFont="1" applyFill="1" applyAlignment="1" applyProtection="1">
      <alignment horizontal="left" vertical="top" wrapText="1"/>
    </xf>
    <xf numFmtId="0" fontId="24" fillId="18" borderId="5" xfId="0" applyFont="1" applyFill="1" applyBorder="1" applyAlignment="1" applyProtection="1">
      <alignment horizontal="left" vertical="top" wrapText="1"/>
    </xf>
    <xf numFmtId="0" fontId="27" fillId="0" borderId="6" xfId="0" applyFont="1" applyBorder="1" applyAlignment="1" applyProtection="1">
      <alignment horizontal="left"/>
    </xf>
    <xf numFmtId="0" fontId="27" fillId="0" borderId="7" xfId="0" applyFont="1" applyBorder="1" applyAlignment="1" applyProtection="1">
      <alignment horizontal="left"/>
    </xf>
    <xf numFmtId="0" fontId="27" fillId="0" borderId="8" xfId="0" applyFont="1" applyBorder="1" applyAlignment="1" applyProtection="1">
      <alignment horizontal="left"/>
    </xf>
    <xf numFmtId="0" fontId="35" fillId="0" borderId="4" xfId="0" applyFont="1" applyBorder="1" applyAlignment="1">
      <alignment horizontal="left"/>
    </xf>
    <xf numFmtId="0" fontId="35" fillId="0" borderId="0" xfId="0" applyFont="1" applyBorder="1" applyAlignment="1">
      <alignment horizontal="left"/>
    </xf>
    <xf numFmtId="0" fontId="35" fillId="0" borderId="5" xfId="0" applyFont="1" applyBorder="1" applyAlignment="1">
      <alignment horizontal="left"/>
    </xf>
    <xf numFmtId="0" fontId="2" fillId="0" borderId="0" xfId="0" applyFont="1" applyBorder="1" applyAlignment="1">
      <alignment horizontal="left" vertical="center"/>
    </xf>
    <xf numFmtId="0" fontId="20" fillId="0" borderId="4" xfId="0" applyFont="1" applyBorder="1" applyAlignment="1">
      <alignment horizontal="left" vertical="center" wrapText="1"/>
    </xf>
    <xf numFmtId="0" fontId="19" fillId="0" borderId="4" xfId="0" applyFont="1" applyBorder="1" applyAlignment="1">
      <alignment horizontal="left" vertical="center" wrapText="1"/>
    </xf>
    <xf numFmtId="0" fontId="88" fillId="0" borderId="9" xfId="0" applyFont="1" applyBorder="1" applyAlignment="1">
      <alignment vertical="top" wrapText="1"/>
    </xf>
    <xf numFmtId="0" fontId="89" fillId="0" borderId="10" xfId="0" applyFont="1" applyBorder="1" applyAlignment="1">
      <alignment vertical="top" wrapText="1"/>
    </xf>
    <xf numFmtId="0" fontId="89" fillId="0" borderId="11" xfId="0" applyFont="1" applyBorder="1" applyAlignment="1">
      <alignment vertical="top"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0" fillId="18" borderId="1" xfId="0" applyFill="1" applyBorder="1" applyAlignment="1">
      <alignment horizontal="left" vertical="top" wrapText="1"/>
    </xf>
    <xf numFmtId="0" fontId="0" fillId="18" borderId="2" xfId="0" applyFill="1" applyBorder="1" applyAlignment="1">
      <alignment horizontal="left" vertical="top" wrapText="1"/>
    </xf>
    <xf numFmtId="0" fontId="0" fillId="18" borderId="3" xfId="0" applyFill="1" applyBorder="1" applyAlignment="1">
      <alignment horizontal="left" vertical="top" wrapText="1"/>
    </xf>
    <xf numFmtId="0" fontId="0" fillId="18" borderId="4" xfId="0" applyFill="1" applyBorder="1" applyAlignment="1">
      <alignment horizontal="left" vertical="top" wrapText="1"/>
    </xf>
    <xf numFmtId="0" fontId="0" fillId="18" borderId="0" xfId="0" applyFill="1" applyAlignment="1">
      <alignment horizontal="left" vertical="top" wrapText="1"/>
    </xf>
    <xf numFmtId="0" fontId="0" fillId="18" borderId="5" xfId="0" applyFill="1" applyBorder="1" applyAlignment="1">
      <alignment horizontal="left" vertical="top" wrapText="1"/>
    </xf>
    <xf numFmtId="0" fontId="0" fillId="18" borderId="6" xfId="0" applyFill="1" applyBorder="1" applyAlignment="1">
      <alignment horizontal="left" vertical="top" wrapText="1"/>
    </xf>
    <xf numFmtId="0" fontId="0" fillId="18" borderId="7" xfId="0" applyFill="1" applyBorder="1" applyAlignment="1">
      <alignment horizontal="left" vertical="top" wrapText="1"/>
    </xf>
    <xf numFmtId="0" fontId="0" fillId="18" borderId="8" xfId="0" applyFill="1" applyBorder="1" applyAlignment="1">
      <alignment horizontal="left" vertical="top" wrapText="1"/>
    </xf>
    <xf numFmtId="0" fontId="35" fillId="0" borderId="4" xfId="0" quotePrefix="1" applyFont="1" applyBorder="1" applyAlignment="1">
      <alignment horizontal="left" wrapText="1"/>
    </xf>
    <xf numFmtId="0" fontId="2" fillId="0" borderId="0" xfId="0" applyFont="1" applyAlignment="1">
      <alignment horizontal="left" vertical="top" wrapText="1"/>
    </xf>
    <xf numFmtId="49" fontId="20" fillId="0" borderId="23" xfId="0" applyNumberFormat="1" applyFont="1" applyBorder="1" applyAlignment="1" applyProtection="1">
      <alignment horizontal="left" wrapText="1"/>
      <protection locked="0"/>
    </xf>
    <xf numFmtId="49" fontId="20" fillId="0" borderId="24" xfId="0" applyNumberFormat="1" applyFont="1" applyBorder="1" applyAlignment="1" applyProtection="1">
      <alignment horizontal="left" wrapText="1"/>
      <protection locked="0"/>
    </xf>
    <xf numFmtId="49" fontId="20" fillId="0" borderId="25" xfId="0" applyNumberFormat="1" applyFont="1" applyBorder="1" applyAlignment="1" applyProtection="1">
      <alignment horizontal="left" wrapText="1"/>
      <protection locked="0"/>
    </xf>
    <xf numFmtId="0" fontId="0" fillId="0" borderId="10" xfId="0" applyBorder="1" applyAlignment="1">
      <alignment horizontal="center" wrapText="1"/>
    </xf>
    <xf numFmtId="49" fontId="25" fillId="4" borderId="12" xfId="0" applyNumberFormat="1" applyFont="1" applyFill="1" applyBorder="1" applyAlignment="1">
      <alignment horizontal="left" wrapText="1"/>
    </xf>
    <xf numFmtId="49" fontId="25" fillId="4" borderId="13" xfId="0" applyNumberFormat="1" applyFont="1" applyFill="1" applyBorder="1" applyAlignment="1">
      <alignment horizontal="left" wrapText="1"/>
    </xf>
    <xf numFmtId="49" fontId="25" fillId="4" borderId="35" xfId="0" applyNumberFormat="1" applyFont="1" applyFill="1" applyBorder="1" applyAlignment="1">
      <alignment horizontal="left" wrapText="1"/>
    </xf>
    <xf numFmtId="0" fontId="24" fillId="18" borderId="0" xfId="0" applyFont="1" applyFill="1" applyBorder="1" applyAlignment="1">
      <alignment horizontal="left" vertical="top" wrapText="1"/>
    </xf>
    <xf numFmtId="0" fontId="19" fillId="0" borderId="0" xfId="0" applyFont="1" applyBorder="1" applyAlignment="1">
      <alignment horizontal="left" vertical="center" wrapText="1"/>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49" fontId="20" fillId="0" borderId="6" xfId="0" applyNumberFormat="1" applyFont="1" applyBorder="1" applyAlignment="1" applyProtection="1">
      <alignment horizontal="left" wrapText="1"/>
      <protection locked="0"/>
    </xf>
    <xf numFmtId="49" fontId="20" fillId="0" borderId="7" xfId="0" applyNumberFormat="1" applyFont="1" applyBorder="1" applyAlignment="1" applyProtection="1">
      <alignment horizontal="left" wrapText="1"/>
      <protection locked="0"/>
    </xf>
    <xf numFmtId="49" fontId="20" fillId="0" borderId="39" xfId="0" applyNumberFormat="1" applyFont="1" applyBorder="1" applyAlignment="1" applyProtection="1">
      <alignment horizontal="left" wrapText="1"/>
      <protection locked="0"/>
    </xf>
    <xf numFmtId="0" fontId="35" fillId="0" borderId="4" xfId="0" quotePrefix="1" applyFont="1" applyBorder="1" applyAlignment="1">
      <alignment wrapText="1"/>
    </xf>
    <xf numFmtId="0" fontId="35" fillId="0" borderId="0" xfId="0" quotePrefix="1" applyFont="1" applyAlignment="1">
      <alignment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19" fillId="0" borderId="1" xfId="0" applyFont="1" applyBorder="1" applyAlignment="1">
      <alignment horizontal="left" wrapText="1"/>
    </xf>
    <xf numFmtId="0" fontId="20" fillId="0" borderId="28" xfId="0" applyFont="1" applyBorder="1" applyAlignment="1" applyProtection="1">
      <alignment horizontal="left"/>
      <protection locked="0"/>
    </xf>
    <xf numFmtId="0" fontId="20" fillId="0" borderId="37" xfId="0" applyFont="1" applyBorder="1" applyAlignment="1" applyProtection="1">
      <alignment horizontal="left"/>
      <protection locked="0"/>
    </xf>
    <xf numFmtId="0" fontId="20" fillId="7" borderId="28" xfId="0" applyFont="1" applyFill="1" applyBorder="1" applyAlignment="1" applyProtection="1">
      <alignment horizontal="left"/>
      <protection locked="0"/>
    </xf>
    <xf numFmtId="0" fontId="20" fillId="7" borderId="37" xfId="0" applyFont="1" applyFill="1" applyBorder="1" applyAlignment="1" applyProtection="1">
      <alignment horizontal="left"/>
      <protection locked="0"/>
    </xf>
    <xf numFmtId="0" fontId="19" fillId="4" borderId="40" xfId="0" applyFont="1" applyFill="1" applyBorder="1" applyAlignment="1">
      <alignment horizontal="center" vertical="center" wrapText="1"/>
    </xf>
    <xf numFmtId="0" fontId="19" fillId="4" borderId="41" xfId="0" applyFont="1" applyFill="1" applyBorder="1" applyAlignment="1">
      <alignment horizontal="center" vertical="center" wrapText="1"/>
    </xf>
    <xf numFmtId="0" fontId="20" fillId="0" borderId="17" xfId="0" applyFont="1" applyBorder="1" applyAlignment="1" applyProtection="1">
      <alignment horizontal="left"/>
      <protection locked="0"/>
    </xf>
    <xf numFmtId="0" fontId="20" fillId="0" borderId="19" xfId="0" applyFont="1" applyBorder="1" applyAlignment="1" applyProtection="1">
      <alignment horizontal="left"/>
      <protection locked="0"/>
    </xf>
    <xf numFmtId="0" fontId="35" fillId="0" borderId="4" xfId="0" quotePrefix="1" applyFont="1" applyBorder="1" applyAlignment="1">
      <alignment horizontal="left"/>
    </xf>
    <xf numFmtId="0" fontId="24" fillId="0" borderId="0" xfId="0" applyFont="1" applyBorder="1" applyAlignment="1">
      <alignment horizontal="left" vertical="center" wrapText="1"/>
    </xf>
    <xf numFmtId="0" fontId="2" fillId="0" borderId="4" xfId="0" applyFont="1" applyBorder="1" applyAlignment="1">
      <alignment horizontal="left"/>
    </xf>
    <xf numFmtId="0" fontId="0" fillId="0" borderId="5" xfId="0" applyBorder="1" applyAlignment="1">
      <alignment horizontal="left"/>
    </xf>
    <xf numFmtId="0" fontId="0" fillId="0" borderId="0" xfId="0" applyBorder="1"/>
    <xf numFmtId="0" fontId="35" fillId="0" borderId="4" xfId="0" quotePrefix="1" applyFont="1" applyBorder="1" applyAlignment="1">
      <alignment horizontal="left" indent="1"/>
    </xf>
    <xf numFmtId="0" fontId="35" fillId="0" borderId="0" xfId="0" quotePrefix="1" applyFont="1" applyAlignment="1">
      <alignment horizontal="left" indent="1"/>
    </xf>
    <xf numFmtId="0" fontId="35" fillId="0" borderId="5" xfId="0" quotePrefix="1" applyFont="1" applyBorder="1" applyAlignment="1">
      <alignment horizontal="left" inden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1" fillId="8" borderId="9" xfId="0" applyFont="1" applyFill="1" applyBorder="1" applyAlignment="1">
      <alignment horizontal="left" vertical="center"/>
    </xf>
    <xf numFmtId="0" fontId="21" fillId="8" borderId="10" xfId="0" applyFont="1" applyFill="1" applyBorder="1" applyAlignment="1">
      <alignment horizontal="left" vertical="center"/>
    </xf>
    <xf numFmtId="0" fontId="21" fillId="8" borderId="11" xfId="0" applyFont="1" applyFill="1" applyBorder="1" applyAlignment="1">
      <alignment horizontal="left" vertical="center"/>
    </xf>
    <xf numFmtId="0" fontId="24" fillId="0" borderId="1" xfId="0" applyFont="1" applyBorder="1" applyAlignment="1">
      <alignment horizontal="left" vertical="center" wrapText="1" indent="1"/>
    </xf>
    <xf numFmtId="0" fontId="24" fillId="0" borderId="2" xfId="0" applyFont="1" applyBorder="1" applyAlignment="1">
      <alignment horizontal="left" vertical="center" wrapText="1" indent="1"/>
    </xf>
    <xf numFmtId="0" fontId="20" fillId="0" borderId="2" xfId="0" applyFont="1" applyBorder="1" applyAlignment="1">
      <alignment horizontal="left" vertical="center" wrapText="1" indent="1"/>
    </xf>
    <xf numFmtId="0" fontId="24" fillId="0" borderId="3" xfId="0" applyFont="1" applyBorder="1" applyAlignment="1">
      <alignment horizontal="left" vertical="center" wrapText="1" indent="1"/>
    </xf>
    <xf numFmtId="0" fontId="29" fillId="0" borderId="4" xfId="0" applyFont="1" applyBorder="1" applyAlignment="1"/>
    <xf numFmtId="0" fontId="29" fillId="0" borderId="0" xfId="0" applyFont="1" applyAlignment="1"/>
    <xf numFmtId="0" fontId="29" fillId="0" borderId="5" xfId="0" applyFont="1" applyBorder="1" applyAlignment="1"/>
    <xf numFmtId="0" fontId="19" fillId="0" borderId="10" xfId="0" applyFont="1" applyBorder="1" applyAlignment="1" applyProtection="1">
      <alignment horizontal="center" vertical="center" wrapText="1"/>
      <protection locked="0"/>
    </xf>
    <xf numFmtId="0" fontId="19" fillId="9" borderId="1" xfId="0" applyFont="1" applyFill="1" applyBorder="1" applyAlignment="1">
      <alignment horizontal="center" vertical="top" wrapText="1"/>
    </xf>
    <xf numFmtId="0" fontId="19" fillId="9" borderId="2" xfId="0" applyFont="1" applyFill="1" applyBorder="1" applyAlignment="1">
      <alignment horizontal="center" vertical="top" wrapText="1"/>
    </xf>
    <xf numFmtId="0" fontId="19" fillId="9" borderId="21" xfId="0" applyFont="1" applyFill="1" applyBorder="1" applyAlignment="1">
      <alignment horizontal="center" vertical="top" wrapText="1"/>
    </xf>
    <xf numFmtId="49" fontId="20" fillId="0" borderId="28" xfId="0" applyNumberFormat="1" applyFont="1" applyBorder="1" applyAlignment="1" applyProtection="1">
      <alignment wrapText="1"/>
      <protection locked="0"/>
    </xf>
    <xf numFmtId="49" fontId="20" fillId="0" borderId="29" xfId="0" applyNumberFormat="1" applyFont="1" applyBorder="1" applyAlignment="1" applyProtection="1">
      <alignment wrapText="1"/>
      <protection locked="0"/>
    </xf>
    <xf numFmtId="49" fontId="20" fillId="0" borderId="37" xfId="0" applyNumberFormat="1" applyFont="1" applyBorder="1" applyAlignment="1" applyProtection="1">
      <alignment wrapText="1"/>
      <protection locked="0"/>
    </xf>
    <xf numFmtId="49" fontId="25" fillId="3" borderId="12" xfId="0" applyNumberFormat="1" applyFont="1" applyFill="1" applyBorder="1" applyAlignment="1" applyProtection="1">
      <alignment wrapText="1"/>
      <protection locked="0"/>
    </xf>
    <xf numFmtId="49" fontId="25" fillId="3" borderId="13" xfId="0" applyNumberFormat="1" applyFont="1" applyFill="1" applyBorder="1" applyAlignment="1" applyProtection="1">
      <alignment wrapText="1"/>
      <protection locked="0"/>
    </xf>
    <xf numFmtId="49" fontId="25" fillId="3" borderId="35" xfId="0" applyNumberFormat="1" applyFont="1" applyFill="1" applyBorder="1" applyAlignment="1" applyProtection="1">
      <alignment wrapText="1"/>
      <protection locked="0"/>
    </xf>
    <xf numFmtId="49" fontId="20" fillId="0" borderId="17" xfId="0" applyNumberFormat="1" applyFont="1" applyBorder="1" applyAlignment="1" applyProtection="1">
      <alignment wrapText="1"/>
      <protection locked="0"/>
    </xf>
    <xf numFmtId="49" fontId="20" fillId="0" borderId="18" xfId="0" applyNumberFormat="1" applyFont="1" applyBorder="1" applyAlignment="1" applyProtection="1">
      <alignment wrapText="1"/>
      <protection locked="0"/>
    </xf>
    <xf numFmtId="49" fontId="20" fillId="0" borderId="19" xfId="0" applyNumberFormat="1" applyFont="1" applyBorder="1" applyAlignment="1" applyProtection="1">
      <alignment wrapText="1"/>
      <protection locked="0"/>
    </xf>
    <xf numFmtId="0" fontId="35" fillId="0" borderId="0" xfId="0" applyFont="1" applyAlignment="1">
      <alignment horizontal="left"/>
    </xf>
    <xf numFmtId="0" fontId="2" fillId="0" borderId="0" xfId="0" applyFont="1"/>
    <xf numFmtId="0" fontId="2" fillId="0" borderId="5" xfId="0" applyFont="1" applyBorder="1"/>
    <xf numFmtId="49" fontId="20" fillId="0" borderId="49" xfId="0" applyNumberFormat="1" applyFont="1" applyBorder="1" applyAlignment="1" applyProtection="1">
      <alignment wrapText="1"/>
      <protection locked="0"/>
    </xf>
    <xf numFmtId="49" fontId="20" fillId="0" borderId="48" xfId="0" applyNumberFormat="1" applyFont="1" applyBorder="1" applyAlignment="1" applyProtection="1">
      <alignment wrapText="1"/>
      <protection locked="0"/>
    </xf>
    <xf numFmtId="0" fontId="21" fillId="28" borderId="1" xfId="0" applyFont="1" applyFill="1" applyBorder="1" applyAlignment="1">
      <alignment horizontal="left"/>
    </xf>
    <xf numFmtId="0" fontId="21" fillId="28" borderId="2" xfId="0" applyFont="1" applyFill="1" applyBorder="1" applyAlignment="1">
      <alignment horizontal="left"/>
    </xf>
    <xf numFmtId="0" fontId="21" fillId="28" borderId="3" xfId="0" applyFont="1" applyFill="1" applyBorder="1" applyAlignment="1">
      <alignment horizontal="left"/>
    </xf>
    <xf numFmtId="0" fontId="90" fillId="0" borderId="9" xfId="0" applyFont="1" applyBorder="1" applyAlignment="1">
      <alignment vertical="top" wrapText="1"/>
    </xf>
    <xf numFmtId="49" fontId="20" fillId="7" borderId="60" xfId="0" applyNumberFormat="1" applyFont="1" applyFill="1" applyBorder="1" applyAlignment="1" applyProtection="1">
      <alignment wrapText="1"/>
      <protection locked="0"/>
    </xf>
    <xf numFmtId="49" fontId="20" fillId="7" borderId="61" xfId="0" applyNumberFormat="1" applyFont="1" applyFill="1" applyBorder="1" applyAlignment="1" applyProtection="1">
      <alignment wrapText="1"/>
      <protection locked="0"/>
    </xf>
    <xf numFmtId="0" fontId="23" fillId="0" borderId="1" xfId="0" applyFont="1" applyBorder="1" applyAlignment="1">
      <alignment horizontal="left"/>
    </xf>
    <xf numFmtId="0" fontId="2" fillId="0" borderId="2" xfId="0" applyFont="1" applyBorder="1"/>
    <xf numFmtId="0" fontId="2" fillId="0" borderId="3" xfId="0" applyFont="1" applyBorder="1"/>
    <xf numFmtId="49" fontId="20" fillId="0" borderId="15" xfId="0" applyNumberFormat="1" applyFont="1" applyBorder="1" applyAlignment="1" applyProtection="1">
      <alignment wrapText="1"/>
      <protection locked="0"/>
    </xf>
    <xf numFmtId="49" fontId="20" fillId="0" borderId="16" xfId="0" applyNumberFormat="1" applyFont="1" applyBorder="1" applyAlignment="1" applyProtection="1">
      <alignment wrapText="1"/>
      <protection locked="0"/>
    </xf>
    <xf numFmtId="49" fontId="20" fillId="7" borderId="12" xfId="0" applyNumberFormat="1" applyFont="1" applyFill="1" applyBorder="1" applyAlignment="1" applyProtection="1">
      <alignment horizontal="left" wrapText="1"/>
      <protection locked="0"/>
    </xf>
    <xf numFmtId="49" fontId="20" fillId="7" borderId="13" xfId="0" applyNumberFormat="1" applyFont="1" applyFill="1" applyBorder="1" applyAlignment="1" applyProtection="1">
      <alignment horizontal="left" wrapText="1"/>
      <protection locked="0"/>
    </xf>
    <xf numFmtId="49" fontId="20" fillId="7" borderId="35" xfId="0" applyNumberFormat="1" applyFont="1" applyFill="1" applyBorder="1" applyAlignment="1" applyProtection="1">
      <alignment horizontal="left" wrapText="1"/>
      <protection locked="0"/>
    </xf>
    <xf numFmtId="0" fontId="23" fillId="0" borderId="3" xfId="0" applyFont="1" applyBorder="1" applyAlignment="1">
      <alignment horizontal="left"/>
    </xf>
    <xf numFmtId="0" fontId="23" fillId="0" borderId="0" xfId="0" applyFont="1" applyAlignment="1">
      <alignment horizontal="left" wrapText="1"/>
    </xf>
    <xf numFmtId="0" fontId="23" fillId="0" borderId="5" xfId="0" applyFont="1" applyBorder="1" applyAlignment="1">
      <alignment horizontal="left" wrapText="1"/>
    </xf>
    <xf numFmtId="0" fontId="19" fillId="0" borderId="1" xfId="0" applyFont="1" applyBorder="1" applyAlignment="1">
      <alignment horizontal="left"/>
    </xf>
    <xf numFmtId="0" fontId="19" fillId="0" borderId="2" xfId="0" applyFont="1" applyBorder="1" applyAlignment="1">
      <alignment horizontal="left"/>
    </xf>
    <xf numFmtId="0" fontId="20" fillId="0" borderId="28" xfId="0" applyFont="1" applyBorder="1" applyAlignment="1" applyProtection="1">
      <alignment horizontal="left" wrapText="1"/>
      <protection locked="0"/>
    </xf>
    <xf numFmtId="0" fontId="20" fillId="0" borderId="29" xfId="0" applyFont="1" applyBorder="1" applyAlignment="1" applyProtection="1">
      <alignment horizontal="left" wrapText="1"/>
      <protection locked="0"/>
    </xf>
    <xf numFmtId="0" fontId="20" fillId="0" borderId="37" xfId="0" applyFont="1" applyBorder="1" applyAlignment="1" applyProtection="1">
      <alignment horizontal="left" wrapText="1"/>
      <protection locked="0"/>
    </xf>
    <xf numFmtId="0" fontId="20" fillId="3" borderId="12" xfId="0" applyFont="1" applyFill="1" applyBorder="1" applyAlignment="1" applyProtection="1">
      <alignment horizontal="left" wrapText="1"/>
      <protection locked="0"/>
    </xf>
    <xf numFmtId="0" fontId="20" fillId="3" borderId="13" xfId="0" applyFont="1" applyFill="1" applyBorder="1" applyAlignment="1" applyProtection="1">
      <alignment horizontal="left" wrapText="1"/>
      <protection locked="0"/>
    </xf>
    <xf numFmtId="0" fontId="20" fillId="3" borderId="35" xfId="0" applyFont="1" applyFill="1" applyBorder="1" applyAlignment="1" applyProtection="1">
      <alignment horizontal="left" wrapText="1"/>
      <protection locked="0"/>
    </xf>
    <xf numFmtId="0" fontId="55" fillId="0" borderId="1" xfId="0" applyFont="1" applyBorder="1" applyAlignment="1" applyProtection="1">
      <alignment horizontal="center" wrapText="1"/>
    </xf>
    <xf numFmtId="0" fontId="55" fillId="0" borderId="2" xfId="0" applyFont="1" applyBorder="1" applyAlignment="1" applyProtection="1">
      <alignment horizontal="center" wrapText="1"/>
    </xf>
    <xf numFmtId="0" fontId="55" fillId="0" borderId="3" xfId="0" applyFont="1" applyBorder="1" applyAlignment="1" applyProtection="1">
      <alignment horizontal="center" wrapText="1"/>
    </xf>
    <xf numFmtId="0" fontId="30" fillId="0" borderId="9" xfId="0" applyFont="1" applyBorder="1" applyAlignment="1" applyProtection="1">
      <alignment horizontal="left"/>
    </xf>
    <xf numFmtId="0" fontId="30" fillId="0" borderId="10" xfId="0" applyFont="1" applyBorder="1" applyAlignment="1" applyProtection="1">
      <alignment horizontal="left"/>
    </xf>
    <xf numFmtId="0" fontId="20" fillId="0" borderId="17" xfId="0" applyFont="1" applyBorder="1" applyAlignment="1" applyProtection="1">
      <alignment horizontal="left" wrapText="1"/>
      <protection locked="0"/>
    </xf>
    <xf numFmtId="0" fontId="20" fillId="0" borderId="18" xfId="0" applyFont="1" applyBorder="1" applyAlignment="1" applyProtection="1">
      <alignment horizontal="left" wrapText="1"/>
      <protection locked="0"/>
    </xf>
    <xf numFmtId="0" fontId="20" fillId="0" borderId="19" xfId="0" applyFont="1" applyBorder="1" applyAlignment="1" applyProtection="1">
      <alignment horizontal="left" wrapText="1"/>
      <protection locked="0"/>
    </xf>
    <xf numFmtId="0" fontId="24" fillId="18" borderId="1" xfId="0" applyFont="1" applyFill="1" applyBorder="1" applyAlignment="1" applyProtection="1">
      <alignment horizontal="left" vertical="top" wrapText="1"/>
      <protection locked="0"/>
    </xf>
    <xf numFmtId="0" fontId="24" fillId="18" borderId="2" xfId="0" applyFont="1" applyFill="1" applyBorder="1" applyAlignment="1" applyProtection="1">
      <alignment horizontal="left" vertical="top" wrapText="1"/>
      <protection locked="0"/>
    </xf>
    <xf numFmtId="0" fontId="24" fillId="18" borderId="3" xfId="0" applyFont="1" applyFill="1" applyBorder="1" applyAlignment="1" applyProtection="1">
      <alignment horizontal="left" vertical="top" wrapText="1"/>
      <protection locked="0"/>
    </xf>
    <xf numFmtId="0" fontId="24" fillId="18" borderId="4" xfId="0" applyFont="1" applyFill="1" applyBorder="1" applyAlignment="1" applyProtection="1">
      <alignment horizontal="left" vertical="top" wrapText="1"/>
      <protection locked="0"/>
    </xf>
    <xf numFmtId="0" fontId="24" fillId="18" borderId="0" xfId="0" applyFont="1" applyFill="1" applyAlignment="1" applyProtection="1">
      <alignment horizontal="left" vertical="top" wrapText="1"/>
      <protection locked="0"/>
    </xf>
    <xf numFmtId="0" fontId="24" fillId="18" borderId="5" xfId="0" applyFont="1" applyFill="1" applyBorder="1" applyAlignment="1" applyProtection="1">
      <alignment horizontal="left" vertical="top" wrapText="1"/>
      <protection locked="0"/>
    </xf>
    <xf numFmtId="0" fontId="24" fillId="18" borderId="6" xfId="0" applyFont="1" applyFill="1" applyBorder="1" applyAlignment="1" applyProtection="1">
      <alignment horizontal="left" vertical="top" wrapText="1"/>
      <protection locked="0"/>
    </xf>
    <xf numFmtId="0" fontId="24" fillId="18" borderId="7" xfId="0" applyFont="1" applyFill="1" applyBorder="1" applyAlignment="1" applyProtection="1">
      <alignment horizontal="left" vertical="top" wrapText="1"/>
      <protection locked="0"/>
    </xf>
    <xf numFmtId="0" fontId="24" fillId="18" borderId="8" xfId="0" applyFont="1" applyFill="1" applyBorder="1" applyAlignment="1" applyProtection="1">
      <alignment horizontal="left" vertical="top" wrapText="1"/>
      <protection locked="0"/>
    </xf>
    <xf numFmtId="0" fontId="19" fillId="0" borderId="0" xfId="0" applyFont="1" applyAlignment="1" applyProtection="1">
      <alignment horizontal="left" vertical="top" wrapText="1"/>
    </xf>
    <xf numFmtId="0" fontId="19" fillId="0" borderId="5" xfId="0" applyFont="1" applyBorder="1" applyAlignment="1" applyProtection="1">
      <alignment horizontal="left" vertical="top" wrapText="1"/>
    </xf>
    <xf numFmtId="0" fontId="23" fillId="0" borderId="1" xfId="0" applyFont="1" applyBorder="1" applyAlignment="1" applyProtection="1">
      <alignment horizontal="left"/>
    </xf>
    <xf numFmtId="0" fontId="23" fillId="0" borderId="2" xfId="0" applyFont="1" applyBorder="1" applyAlignment="1" applyProtection="1">
      <alignment horizontal="left"/>
    </xf>
    <xf numFmtId="0" fontId="23" fillId="0" borderId="3" xfId="0" applyFont="1" applyBorder="1" applyAlignment="1" applyProtection="1">
      <alignment horizontal="left"/>
    </xf>
    <xf numFmtId="0" fontId="27" fillId="0" borderId="9" xfId="0" applyFont="1" applyBorder="1" applyAlignment="1" applyProtection="1">
      <alignment horizontal="left"/>
    </xf>
    <xf numFmtId="0" fontId="27" fillId="0" borderId="10" xfId="0" applyFont="1" applyBorder="1" applyAlignment="1" applyProtection="1">
      <alignment horizontal="left"/>
    </xf>
    <xf numFmtId="0" fontId="27" fillId="0" borderId="11" xfId="0" applyFont="1" applyBorder="1" applyAlignment="1" applyProtection="1">
      <alignment horizontal="left"/>
    </xf>
    <xf numFmtId="0" fontId="24" fillId="0" borderId="7" xfId="0" applyFont="1" applyBorder="1" applyAlignment="1">
      <alignment horizontal="left" wrapText="1"/>
    </xf>
    <xf numFmtId="0" fontId="24" fillId="0" borderId="8" xfId="0" applyFont="1" applyBorder="1" applyAlignment="1">
      <alignment horizontal="left" wrapText="1"/>
    </xf>
    <xf numFmtId="0" fontId="11" fillId="0" borderId="31" xfId="0" applyFont="1" applyBorder="1" applyAlignment="1" applyProtection="1">
      <alignment horizontal="left" vertical="center" wrapText="1" indent="1"/>
    </xf>
    <xf numFmtId="0" fontId="11" fillId="0" borderId="32" xfId="0" applyFont="1" applyBorder="1" applyAlignment="1" applyProtection="1">
      <alignment horizontal="left" vertical="center" wrapText="1" indent="1"/>
    </xf>
    <xf numFmtId="0" fontId="11" fillId="0" borderId="33" xfId="0" applyFont="1" applyBorder="1" applyAlignment="1" applyProtection="1">
      <alignment horizontal="left" vertical="center" wrapText="1" indent="1"/>
    </xf>
    <xf numFmtId="0" fontId="13" fillId="0" borderId="1"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82" fillId="0" borderId="4" xfId="0" applyFont="1" applyBorder="1" applyAlignment="1">
      <alignment horizontal="left" vertical="center" wrapText="1"/>
    </xf>
    <xf numFmtId="0" fontId="82" fillId="0" borderId="0" xfId="0" applyFont="1" applyAlignment="1">
      <alignment horizontal="left" vertical="center" wrapText="1"/>
    </xf>
    <xf numFmtId="0" fontId="82" fillId="0" borderId="5" xfId="0" applyFont="1" applyBorder="1" applyAlignment="1">
      <alignment horizontal="left" vertical="center" wrapText="1"/>
    </xf>
    <xf numFmtId="0" fontId="11" fillId="0" borderId="45" xfId="0" applyFont="1" applyBorder="1" applyAlignment="1" applyProtection="1">
      <alignment vertical="center" wrapText="1"/>
      <protection locked="0"/>
    </xf>
    <xf numFmtId="0" fontId="11" fillId="0" borderId="46" xfId="0" applyFont="1" applyBorder="1" applyAlignment="1" applyProtection="1">
      <alignment vertical="center" wrapText="1"/>
      <protection locked="0"/>
    </xf>
    <xf numFmtId="0" fontId="11" fillId="0" borderId="65" xfId="0" applyFont="1" applyBorder="1" applyAlignment="1" applyProtection="1">
      <alignment vertical="center" wrapText="1"/>
      <protection locked="0"/>
    </xf>
    <xf numFmtId="0" fontId="11" fillId="0" borderId="4" xfId="0" applyFont="1" applyBorder="1" applyAlignment="1" applyProtection="1">
      <alignment wrapText="1"/>
    </xf>
    <xf numFmtId="0" fontId="11" fillId="0" borderId="0" xfId="0" applyFont="1" applyAlignment="1" applyProtection="1">
      <alignment wrapText="1"/>
    </xf>
    <xf numFmtId="0" fontId="11" fillId="0" borderId="5" xfId="0" applyFont="1" applyBorder="1" applyAlignment="1" applyProtection="1">
      <alignment wrapText="1"/>
    </xf>
    <xf numFmtId="49" fontId="83" fillId="32" borderId="77" xfId="0" applyNumberFormat="1" applyFont="1" applyFill="1" applyBorder="1" applyAlignment="1" applyProtection="1">
      <alignment horizontal="left" vertical="top" wrapText="1"/>
      <protection locked="0"/>
    </xf>
    <xf numFmtId="49" fontId="83" fillId="32" borderId="78" xfId="0" applyNumberFormat="1" applyFont="1" applyFill="1" applyBorder="1" applyAlignment="1" applyProtection="1">
      <alignment horizontal="left" vertical="top" wrapText="1"/>
      <protection locked="0"/>
    </xf>
    <xf numFmtId="49" fontId="83" fillId="32" borderId="79" xfId="0" applyNumberFormat="1" applyFont="1" applyFill="1" applyBorder="1" applyAlignment="1" applyProtection="1">
      <alignment horizontal="left" vertical="top" wrapText="1"/>
      <protection locked="0"/>
    </xf>
    <xf numFmtId="0" fontId="11" fillId="0" borderId="23" xfId="0" applyFont="1" applyBorder="1" applyAlignment="1" applyProtection="1">
      <alignment wrapText="1"/>
    </xf>
    <xf numFmtId="0" fontId="11" fillId="0" borderId="24" xfId="0" applyFont="1" applyBorder="1" applyAlignment="1" applyProtection="1">
      <alignment wrapText="1"/>
    </xf>
    <xf numFmtId="0" fontId="11" fillId="0" borderId="27" xfId="0" applyFont="1" applyBorder="1" applyAlignment="1" applyProtection="1">
      <alignment wrapText="1"/>
    </xf>
    <xf numFmtId="0" fontId="11" fillId="0" borderId="4" xfId="0" applyFont="1" applyBorder="1" applyAlignment="1" applyProtection="1">
      <alignment horizontal="left" wrapText="1" indent="1"/>
    </xf>
    <xf numFmtId="0" fontId="11" fillId="0" borderId="0" xfId="0" applyFont="1" applyAlignment="1" applyProtection="1">
      <alignment horizontal="left" wrapText="1" indent="1"/>
    </xf>
    <xf numFmtId="0" fontId="11" fillId="0" borderId="5" xfId="0" applyFont="1" applyBorder="1" applyAlignment="1" applyProtection="1">
      <alignment horizontal="left" wrapText="1" indent="1"/>
    </xf>
    <xf numFmtId="0" fontId="82" fillId="0" borderId="4" xfId="0" applyFont="1" applyBorder="1" applyAlignment="1">
      <alignment horizontal="left" vertical="top" wrapText="1"/>
    </xf>
    <xf numFmtId="0" fontId="82" fillId="0" borderId="0" xfId="0" applyFont="1" applyAlignment="1">
      <alignment horizontal="left" vertical="top" wrapText="1"/>
    </xf>
    <xf numFmtId="0" fontId="82" fillId="0" borderId="5" xfId="0" applyFont="1" applyBorder="1" applyAlignment="1">
      <alignment horizontal="left" vertical="top" wrapText="1"/>
    </xf>
    <xf numFmtId="0" fontId="84" fillId="0" borderId="9" xfId="0" applyFont="1" applyBorder="1" applyAlignment="1" applyProtection="1">
      <alignment wrapText="1"/>
      <protection locked="0"/>
    </xf>
    <xf numFmtId="0" fontId="84" fillId="0" borderId="10" xfId="0" applyFont="1" applyBorder="1" applyAlignment="1" applyProtection="1">
      <alignment wrapText="1"/>
      <protection locked="0"/>
    </xf>
    <xf numFmtId="0" fontId="78" fillId="31" borderId="0" xfId="0" applyFont="1" applyFill="1" applyAlignment="1">
      <alignment horizontal="center" wrapText="1"/>
    </xf>
    <xf numFmtId="0" fontId="78" fillId="31" borderId="57" xfId="0" applyFont="1" applyFill="1" applyBorder="1" applyAlignment="1">
      <alignment horizontal="center" wrapText="1"/>
    </xf>
    <xf numFmtId="0" fontId="84" fillId="31" borderId="28" xfId="0" applyFont="1" applyFill="1" applyBorder="1" applyAlignment="1">
      <alignment horizontal="center" vertical="top" wrapText="1"/>
    </xf>
    <xf numFmtId="0" fontId="84" fillId="31" borderId="29" xfId="0" applyFont="1" applyFill="1" applyBorder="1" applyAlignment="1">
      <alignment horizontal="center" vertical="top" wrapText="1"/>
    </xf>
    <xf numFmtId="0" fontId="84" fillId="31" borderId="30" xfId="0" applyFont="1" applyFill="1" applyBorder="1" applyAlignment="1">
      <alignment horizontal="center" vertical="top" wrapText="1"/>
    </xf>
    <xf numFmtId="0" fontId="84" fillId="14" borderId="28" xfId="0" applyFont="1" applyFill="1" applyBorder="1" applyAlignment="1">
      <alignment horizontal="center" vertical="center" wrapText="1"/>
    </xf>
    <xf numFmtId="0" fontId="84" fillId="14" borderId="29" xfId="0" applyFont="1" applyFill="1" applyBorder="1" applyAlignment="1">
      <alignment horizontal="center" vertical="center" wrapText="1"/>
    </xf>
    <xf numFmtId="0" fontId="84" fillId="14" borderId="30" xfId="0" applyFont="1" applyFill="1" applyBorder="1" applyAlignment="1">
      <alignment horizontal="center" vertical="center" wrapText="1"/>
    </xf>
    <xf numFmtId="164" fontId="84" fillId="0" borderId="36" xfId="0" applyNumberFormat="1" applyFont="1" applyBorder="1" applyAlignment="1" applyProtection="1">
      <alignment horizontal="left" vertical="center" wrapText="1"/>
      <protection locked="0"/>
    </xf>
    <xf numFmtId="164" fontId="84" fillId="0" borderId="29" xfId="0" applyNumberFormat="1" applyFont="1" applyBorder="1" applyAlignment="1" applyProtection="1">
      <alignment horizontal="left" vertical="center" wrapText="1"/>
      <protection locked="0"/>
    </xf>
    <xf numFmtId="164" fontId="84" fillId="0" borderId="30" xfId="0" applyNumberFormat="1" applyFont="1" applyBorder="1" applyAlignment="1" applyProtection="1">
      <alignment horizontal="left" vertical="center" wrapText="1"/>
      <protection locked="0"/>
    </xf>
    <xf numFmtId="49" fontId="83" fillId="32" borderId="31" xfId="0" applyNumberFormat="1" applyFont="1" applyFill="1" applyBorder="1" applyAlignment="1" applyProtection="1">
      <alignment horizontal="left" vertical="top" wrapText="1"/>
      <protection locked="0"/>
    </xf>
    <xf numFmtId="49" fontId="83" fillId="32" borderId="32" xfId="0" applyNumberFormat="1" applyFont="1" applyFill="1" applyBorder="1" applyAlignment="1" applyProtection="1">
      <alignment horizontal="left" vertical="top" wrapText="1"/>
      <protection locked="0"/>
    </xf>
    <xf numFmtId="49" fontId="83" fillId="32" borderId="33" xfId="0" applyNumberFormat="1" applyFont="1" applyFill="1" applyBorder="1" applyAlignment="1" applyProtection="1">
      <alignment horizontal="left" vertical="top" wrapText="1"/>
      <protection locked="0"/>
    </xf>
    <xf numFmtId="49" fontId="83" fillId="32" borderId="4" xfId="0" applyNumberFormat="1" applyFont="1" applyFill="1" applyBorder="1" applyAlignment="1" applyProtection="1">
      <alignment horizontal="left" vertical="top" wrapText="1"/>
      <protection locked="0"/>
    </xf>
    <xf numFmtId="49" fontId="83" fillId="32" borderId="0" xfId="0" applyNumberFormat="1" applyFont="1" applyFill="1" applyAlignment="1" applyProtection="1">
      <alignment horizontal="left" vertical="top" wrapText="1"/>
      <protection locked="0"/>
    </xf>
    <xf numFmtId="49" fontId="83" fillId="32" borderId="5" xfId="0" applyNumberFormat="1" applyFont="1" applyFill="1" applyBorder="1" applyAlignment="1" applyProtection="1">
      <alignment horizontal="left" vertical="top" wrapText="1"/>
      <protection locked="0"/>
    </xf>
    <xf numFmtId="49" fontId="83" fillId="32" borderId="23" xfId="0" applyNumberFormat="1" applyFont="1" applyFill="1" applyBorder="1" applyAlignment="1" applyProtection="1">
      <alignment horizontal="left" vertical="top" wrapText="1"/>
      <protection locked="0"/>
    </xf>
    <xf numFmtId="49" fontId="83" fillId="32" borderId="24" xfId="0" applyNumberFormat="1" applyFont="1" applyFill="1" applyBorder="1" applyAlignment="1" applyProtection="1">
      <alignment horizontal="left" vertical="top" wrapText="1"/>
      <protection locked="0"/>
    </xf>
    <xf numFmtId="49" fontId="83" fillId="32" borderId="27" xfId="0" applyNumberFormat="1" applyFont="1" applyFill="1" applyBorder="1" applyAlignment="1" applyProtection="1">
      <alignment horizontal="left" vertical="top" wrapText="1"/>
      <protection locked="0"/>
    </xf>
    <xf numFmtId="0" fontId="87" fillId="14" borderId="9" xfId="0" applyFont="1" applyFill="1" applyBorder="1" applyAlignment="1">
      <alignment horizontal="center"/>
    </xf>
    <xf numFmtId="0" fontId="87" fillId="14" borderId="10" xfId="0" applyFont="1" applyFill="1" applyBorder="1" applyAlignment="1">
      <alignment horizontal="center"/>
    </xf>
    <xf numFmtId="0" fontId="87" fillId="14" borderId="11" xfId="0" applyFont="1" applyFill="1" applyBorder="1" applyAlignment="1">
      <alignment horizontal="center"/>
    </xf>
  </cellXfs>
  <cellStyles count="6">
    <cellStyle name="Comma" xfId="1" builtinId="3"/>
    <cellStyle name="Currency" xfId="2" builtinId="4"/>
    <cellStyle name="Heading 2" xfId="4" builtinId="17"/>
    <cellStyle name="Hyperlink" xfId="5" builtinId="8"/>
    <cellStyle name="Normal" xfId="0" builtinId="0"/>
    <cellStyle name="Percent" xfId="3" builtinId="5"/>
  </cellStyles>
  <dxfs count="29">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dxf>
    <dxf>
      <font>
        <color theme="0"/>
      </font>
    </dxf>
    <dxf>
      <font>
        <color theme="0"/>
      </font>
    </dxf>
    <dxf>
      <font>
        <color theme="0"/>
      </font>
    </dxf>
    <dxf>
      <font>
        <color theme="0"/>
      </font>
    </dxf>
    <dxf>
      <font>
        <color auto="1"/>
      </font>
    </dxf>
    <dxf>
      <font>
        <b/>
        <i val="0"/>
        <color rgb="FFC00000"/>
      </font>
      <fill>
        <patternFill patternType="solid">
          <bgColor rgb="FFFFC7CE"/>
        </patternFill>
      </fill>
      <border>
        <left style="thin">
          <color auto="1"/>
        </left>
        <right style="thin">
          <color auto="1"/>
        </right>
        <top style="thin">
          <color auto="1"/>
        </top>
        <bottom style="thin">
          <color auto="1"/>
        </bottom>
      </border>
    </dxf>
    <dxf>
      <font>
        <color rgb="FFC00000"/>
      </font>
      <fill>
        <patternFill>
          <bgColor theme="4" tint="0.79998168889431442"/>
        </patternFill>
      </fill>
      <border>
        <left style="thin">
          <color auto="1"/>
        </left>
        <right style="thin">
          <color auto="1"/>
        </right>
        <top style="thin">
          <color auto="1"/>
        </top>
        <bottom style="thin">
          <color auto="1"/>
        </bottom>
      </border>
    </dxf>
    <dxf>
      <font>
        <color rgb="FFC00000"/>
      </font>
    </dxf>
    <dxf>
      <font>
        <color theme="0"/>
      </font>
      <fill>
        <patternFill patternType="none">
          <bgColor auto="1"/>
        </patternFill>
      </fill>
    </dxf>
    <dxf>
      <font>
        <color theme="0"/>
      </font>
    </dxf>
    <dxf>
      <font>
        <color theme="0"/>
      </font>
      <fill>
        <patternFill patternType="none">
          <bgColor auto="1"/>
        </patternFill>
      </fill>
      <border>
        <vertical/>
        <horizontal/>
      </border>
    </dxf>
    <dxf>
      <font>
        <color theme="0"/>
      </font>
    </dxf>
    <dxf>
      <font>
        <color theme="1"/>
      </font>
    </dxf>
    <dxf>
      <font>
        <color theme="0"/>
      </font>
      <fill>
        <patternFill patternType="none">
          <bgColor auto="1"/>
        </patternFill>
      </fill>
      <border>
        <left/>
        <right/>
        <top/>
        <bottom/>
        <vertical/>
        <horizontal/>
      </border>
    </dxf>
    <dxf>
      <font>
        <color rgb="FF9C0006"/>
      </font>
      <fill>
        <patternFill>
          <bgColor rgb="FFFFC7CE"/>
        </patternFill>
      </fill>
      <border>
        <left style="thin">
          <color auto="1"/>
        </left>
        <right style="thin">
          <color auto="1"/>
        </right>
        <top style="thin">
          <color auto="1"/>
        </top>
        <bottom style="thin">
          <color auto="1"/>
        </bottom>
      </border>
    </dxf>
    <dxf>
      <font>
        <b/>
        <i val="0"/>
        <color auto="1"/>
      </font>
      <fill>
        <patternFill>
          <bgColor rgb="FFFFFF99"/>
        </patternFill>
      </fill>
      <border>
        <left style="thin">
          <color auto="1"/>
        </left>
        <right style="thin">
          <color auto="1"/>
        </right>
        <top style="thin">
          <color auto="1"/>
        </top>
        <bottom style="thin">
          <color auto="1"/>
        </bottom>
      </border>
    </dxf>
    <dxf>
      <font>
        <color rgb="FFC80000"/>
      </font>
      <fill>
        <patternFill>
          <bgColor rgb="FFDDEBF7"/>
        </patternFill>
      </fill>
      <border>
        <left style="thin">
          <color auto="1"/>
        </left>
        <right style="thin">
          <color auto="1"/>
        </right>
        <top style="thin">
          <color auto="1"/>
        </top>
        <bottom style="thin">
          <color auto="1"/>
        </bottom>
      </border>
    </dxf>
    <dxf>
      <fill>
        <patternFill>
          <bgColor rgb="FFFF0000"/>
        </patternFill>
      </fill>
    </dxf>
    <dxf>
      <font>
        <color rgb="FF9C0006"/>
      </font>
      <fill>
        <patternFill>
          <bgColor rgb="FFFFC7CE"/>
        </patternFill>
      </fill>
    </dxf>
    <dxf>
      <font>
        <color rgb="FF9C0006"/>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FF0000"/>
        </patternFill>
      </fill>
    </dxf>
    <dxf>
      <font>
        <color rgb="FFC00000"/>
      </font>
    </dxf>
    <dxf>
      <fill>
        <patternFill>
          <bgColor rgb="FFFF0000"/>
        </patternFill>
      </fill>
    </dxf>
  </dxfs>
  <tableStyles count="0" defaultTableStyle="TableStyleMedium2" defaultPivotStyle="PivotStyleLight16"/>
  <colors>
    <mruColors>
      <color rgb="FFFFF4D5"/>
      <color rgb="FFFFF5D9"/>
      <color rgb="FF99CCFF"/>
      <color rgb="FFFFE699"/>
      <color rgb="FFC6E0B4"/>
      <color rgb="FF00B05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16" fmlaRange="$T$11:$T$15" noThreeD="1" sel="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0</xdr:row>
          <xdr:rowOff>22860</xdr:rowOff>
        </xdr:from>
        <xdr:to>
          <xdr:col>9</xdr:col>
          <xdr:colOff>441960</xdr:colOff>
          <xdr:row>0</xdr:row>
          <xdr:rowOff>198120</xdr:rowOff>
        </xdr:to>
        <xdr:sp macro="" textlink="">
          <xdr:nvSpPr>
            <xdr:cNvPr id="98306" name="Drop Down 2" hidden="1">
              <a:extLst>
                <a:ext uri="{63B3BB69-23CF-44E3-9099-C40C66FF867C}">
                  <a14:compatExt spid="_x0000_s98306"/>
                </a:ext>
                <a:ext uri="{FF2B5EF4-FFF2-40B4-BE49-F238E27FC236}">
                  <a16:creationId xmlns:a16="http://schemas.microsoft.com/office/drawing/2014/main" id="{00000000-0008-0000-0200-0000028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61</xdr:row>
          <xdr:rowOff>175260</xdr:rowOff>
        </xdr:from>
        <xdr:to>
          <xdr:col>3</xdr:col>
          <xdr:colOff>304800</xdr:colOff>
          <xdr:row>63</xdr:row>
          <xdr:rowOff>0</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F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Invoice/Quote for rental/lease costs,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175260</xdr:rowOff>
        </xdr:from>
        <xdr:to>
          <xdr:col>3</xdr:col>
          <xdr:colOff>304800</xdr:colOff>
          <xdr:row>66</xdr:row>
          <xdr:rowOff>0</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F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175260</xdr:rowOff>
        </xdr:from>
        <xdr:to>
          <xdr:col>3</xdr:col>
          <xdr:colOff>304800</xdr:colOff>
          <xdr:row>68</xdr:row>
          <xdr:rowOff>0</xdr:rowOff>
        </xdr:to>
        <xdr:sp macro="" textlink="">
          <xdr:nvSpPr>
            <xdr:cNvPr id="76809" name="Check Box 9" hidden="1">
              <a:extLst>
                <a:ext uri="{63B3BB69-23CF-44E3-9099-C40C66FF867C}">
                  <a14:compatExt spid="_x0000_s76809"/>
                </a:ext>
                <a:ext uri="{FF2B5EF4-FFF2-40B4-BE49-F238E27FC236}">
                  <a16:creationId xmlns:a16="http://schemas.microsoft.com/office/drawing/2014/main" id="{00000000-0008-0000-0F00-00000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Mileage logs per FNS 796-2 Rev 4 VIII I 39(c)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175260</xdr:rowOff>
        </xdr:from>
        <xdr:to>
          <xdr:col>3</xdr:col>
          <xdr:colOff>304800</xdr:colOff>
          <xdr:row>63</xdr:row>
          <xdr:rowOff>182880</xdr:rowOff>
        </xdr:to>
        <xdr:sp macro="" textlink="">
          <xdr:nvSpPr>
            <xdr:cNvPr id="76810" name="Check Box 10" hidden="1">
              <a:extLst>
                <a:ext uri="{63B3BB69-23CF-44E3-9099-C40C66FF867C}">
                  <a14:compatExt spid="_x0000_s76810"/>
                </a:ext>
                <a:ext uri="{FF2B5EF4-FFF2-40B4-BE49-F238E27FC236}">
                  <a16:creationId xmlns:a16="http://schemas.microsoft.com/office/drawing/2014/main" id="{00000000-0008-0000-0F00-00000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Compensation Policy where travel reimbursement is addressed.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175260</xdr:rowOff>
        </xdr:from>
        <xdr:to>
          <xdr:col>3</xdr:col>
          <xdr:colOff>304800</xdr:colOff>
          <xdr:row>67</xdr:row>
          <xdr:rowOff>0</xdr:rowOff>
        </xdr:to>
        <xdr:sp macro="" textlink="">
          <xdr:nvSpPr>
            <xdr:cNvPr id="76811" name="Check Box 11" hidden="1">
              <a:extLst>
                <a:ext uri="{63B3BB69-23CF-44E3-9099-C40C66FF867C}">
                  <a14:compatExt spid="_x0000_s76811"/>
                </a:ext>
                <a:ext uri="{FF2B5EF4-FFF2-40B4-BE49-F238E27FC236}">
                  <a16:creationId xmlns:a16="http://schemas.microsoft.com/office/drawing/2014/main" id="{00000000-0008-0000-0F00-00000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travel, lodging, and meal costs if applicable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160020</xdr:rowOff>
        </xdr:from>
        <xdr:to>
          <xdr:col>4</xdr:col>
          <xdr:colOff>838200</xdr:colOff>
          <xdr:row>35</xdr:row>
          <xdr:rowOff>22860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10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Lease Agreement/Contract for equipment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6</xdr:col>
          <xdr:colOff>906780</xdr:colOff>
          <xdr:row>36</xdr:row>
          <xdr:rowOff>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1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at least three bids or quotes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4</xdr:col>
          <xdr:colOff>297180</xdr:colOff>
          <xdr:row>36</xdr:row>
          <xdr:rowOff>182880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10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6</xdr:col>
          <xdr:colOff>487680</xdr:colOff>
          <xdr:row>39</xdr:row>
          <xdr:rowOff>45720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10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6</xdr:col>
          <xdr:colOff>487680</xdr:colOff>
          <xdr:row>40</xdr:row>
          <xdr:rowOff>45720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0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list of all Equipment purchased with CACFP funds including type of equipment, annual cost, and where purchased   </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4</xdr:col>
          <xdr:colOff>525780</xdr:colOff>
          <xdr:row>39</xdr:row>
          <xdr:rowOff>175260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11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22860</xdr:rowOff>
        </xdr:from>
        <xdr:to>
          <xdr:col>7</xdr:col>
          <xdr:colOff>160020</xdr:colOff>
          <xdr:row>41</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11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Equipment and Depreciation Record.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152400</xdr:rowOff>
        </xdr:from>
        <xdr:to>
          <xdr:col>3</xdr:col>
          <xdr:colOff>274320</xdr:colOff>
          <xdr:row>42</xdr:row>
          <xdr:rowOff>30480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11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7</xdr:col>
          <xdr:colOff>381000</xdr:colOff>
          <xdr:row>44</xdr:row>
          <xdr:rowOff>30480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11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7</xdr:col>
          <xdr:colOff>381000</xdr:colOff>
          <xdr:row>45</xdr:row>
          <xdr:rowOff>22860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11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Record of the maintenance, repair, and upkeep equipment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137160</xdr:rowOff>
        </xdr:from>
        <xdr:to>
          <xdr:col>4</xdr:col>
          <xdr:colOff>525780</xdr:colOff>
          <xdr:row>35</xdr:row>
          <xdr:rowOff>22860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12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1</xdr:col>
          <xdr:colOff>731520</xdr:colOff>
          <xdr:row>36</xdr:row>
          <xdr:rowOff>30480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12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Current Contracts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1</xdr:col>
          <xdr:colOff>731520</xdr:colOff>
          <xdr:row>39</xdr:row>
          <xdr:rowOff>38100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12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601980</xdr:colOff>
          <xdr:row>40</xdr:row>
          <xdr:rowOff>30480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1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160020</xdr:rowOff>
        </xdr:from>
        <xdr:to>
          <xdr:col>1</xdr:col>
          <xdr:colOff>731520</xdr:colOff>
          <xdr:row>37</xdr:row>
          <xdr:rowOff>38100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1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SPWA Form</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198120</xdr:rowOff>
        </xdr:from>
        <xdr:to>
          <xdr:col>2</xdr:col>
          <xdr:colOff>685800</xdr:colOff>
          <xdr:row>47</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Current contracts for all benefits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160020</xdr:rowOff>
        </xdr:from>
        <xdr:to>
          <xdr:col>2</xdr:col>
          <xdr:colOff>685800</xdr:colOff>
          <xdr:row>49</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Total benefits broken out by type and CACFP portion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160020</xdr:rowOff>
        </xdr:from>
        <xdr:to>
          <xdr:col>2</xdr:col>
          <xdr:colOff>685800</xdr:colOff>
          <xdr:row>51</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life insurance and retirement plans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175260</xdr:rowOff>
        </xdr:from>
        <xdr:to>
          <xdr:col>7</xdr:col>
          <xdr:colOff>746760</xdr:colOff>
          <xdr:row>50</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Institution's written personnel policies governing benefits (e.g., vacation and/or sick leave, health insurance, retirement benefits, incentive payments and awards,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175260</xdr:rowOff>
        </xdr:from>
        <xdr:to>
          <xdr:col>3</xdr:col>
          <xdr:colOff>754380</xdr:colOff>
          <xdr:row>52</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canceled checks paid to health benefit programs, retirement plans, etc.</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41</xdr:row>
          <xdr:rowOff>175260</xdr:rowOff>
        </xdr:from>
        <xdr:to>
          <xdr:col>6</xdr:col>
          <xdr:colOff>7620</xdr:colOff>
          <xdr:row>43</xdr:row>
          <xdr:rowOff>45720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15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160020</xdr:rowOff>
        </xdr:from>
        <xdr:to>
          <xdr:col>4</xdr:col>
          <xdr:colOff>251460</xdr:colOff>
          <xdr:row>39</xdr:row>
          <xdr:rowOff>22860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15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Lease Agreement/Contract for equipment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6</xdr:col>
          <xdr:colOff>426720</xdr:colOff>
          <xdr:row>40</xdr:row>
          <xdr:rowOff>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15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at least three bids or quotes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3</xdr:col>
          <xdr:colOff>1036320</xdr:colOff>
          <xdr:row>41</xdr:row>
          <xdr:rowOff>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15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175260</xdr:rowOff>
        </xdr:from>
        <xdr:to>
          <xdr:col>6</xdr:col>
          <xdr:colOff>7620</xdr:colOff>
          <xdr:row>44</xdr:row>
          <xdr:rowOff>38100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15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list of all Equipment purchased with CACFP funds including type of equipment, annual cost, and where purchased  </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5</xdr:col>
          <xdr:colOff>121920</xdr:colOff>
          <xdr:row>41</xdr:row>
          <xdr:rowOff>175260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6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22860</xdr:rowOff>
        </xdr:from>
        <xdr:to>
          <xdr:col>7</xdr:col>
          <xdr:colOff>845820</xdr:colOff>
          <xdr:row>43</xdr:row>
          <xdr:rowOff>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6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Equipment and Depreciation Record.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4</xdr:col>
          <xdr:colOff>99060</xdr:colOff>
          <xdr:row>44</xdr:row>
          <xdr:rowOff>22860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6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152400</xdr:rowOff>
        </xdr:from>
        <xdr:to>
          <xdr:col>8</xdr:col>
          <xdr:colOff>114300</xdr:colOff>
          <xdr:row>46</xdr:row>
          <xdr:rowOff>30480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6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152400</xdr:rowOff>
        </xdr:from>
        <xdr:to>
          <xdr:col>8</xdr:col>
          <xdr:colOff>114300</xdr:colOff>
          <xdr:row>47</xdr:row>
          <xdr:rowOff>22860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6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Record of the maintenance, repair, and upkeep of equipment </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45</xdr:row>
          <xdr:rowOff>38100</xdr:rowOff>
        </xdr:from>
        <xdr:to>
          <xdr:col>6</xdr:col>
          <xdr:colOff>297180</xdr:colOff>
          <xdr:row>46</xdr:row>
          <xdr:rowOff>22860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17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46</xdr:row>
          <xdr:rowOff>182880</xdr:rowOff>
        </xdr:from>
        <xdr:to>
          <xdr:col>2</xdr:col>
          <xdr:colOff>838200</xdr:colOff>
          <xdr:row>48</xdr:row>
          <xdr:rowOff>45720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17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Invoices/Receipts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47</xdr:row>
          <xdr:rowOff>144780</xdr:rowOff>
        </xdr:from>
        <xdr:to>
          <xdr:col>6</xdr:col>
          <xdr:colOff>403860</xdr:colOff>
          <xdr:row>49</xdr:row>
          <xdr:rowOff>22860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17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Canceled checks</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50</xdr:row>
          <xdr:rowOff>175260</xdr:rowOff>
        </xdr:from>
        <xdr:to>
          <xdr:col>4</xdr:col>
          <xdr:colOff>518160</xdr:colOff>
          <xdr:row>52</xdr:row>
          <xdr:rowOff>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18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Invoice/Quote for rental/lease costs,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175260</xdr:rowOff>
        </xdr:from>
        <xdr:to>
          <xdr:col>4</xdr:col>
          <xdr:colOff>518160</xdr:colOff>
          <xdr:row>52</xdr:row>
          <xdr:rowOff>182880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18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Compensation Policy where travel reimbursement is addressed.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175260</xdr:rowOff>
        </xdr:from>
        <xdr:to>
          <xdr:col>4</xdr:col>
          <xdr:colOff>518160</xdr:colOff>
          <xdr:row>55</xdr:row>
          <xdr:rowOff>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18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175260</xdr:rowOff>
        </xdr:from>
        <xdr:to>
          <xdr:col>4</xdr:col>
          <xdr:colOff>518160</xdr:colOff>
          <xdr:row>57</xdr:row>
          <xdr:rowOff>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18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Mileage logs per FNS 796-2 Rev 4 VIII I 39(c)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175260</xdr:rowOff>
        </xdr:from>
        <xdr:to>
          <xdr:col>4</xdr:col>
          <xdr:colOff>518160</xdr:colOff>
          <xdr:row>56</xdr:row>
          <xdr:rowOff>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18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travel, lodging, and meal costs if applicable </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175260</xdr:rowOff>
        </xdr:from>
        <xdr:to>
          <xdr:col>4</xdr:col>
          <xdr:colOff>822960</xdr:colOff>
          <xdr:row>38</xdr:row>
          <xdr:rowOff>7620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19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4</xdr:col>
          <xdr:colOff>822960</xdr:colOff>
          <xdr:row>39</xdr:row>
          <xdr:rowOff>7620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19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and Equipment Agreements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4</xdr:col>
          <xdr:colOff>822960</xdr:colOff>
          <xdr:row>40</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19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Receipts, invoices, canceled checks,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175260</xdr:rowOff>
        </xdr:from>
        <xdr:to>
          <xdr:col>4</xdr:col>
          <xdr:colOff>822960</xdr:colOff>
          <xdr:row>36</xdr:row>
          <xdr:rowOff>7620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19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12</xdr:row>
          <xdr:rowOff>175260</xdr:rowOff>
        </xdr:from>
        <xdr:to>
          <xdr:col>7</xdr:col>
          <xdr:colOff>198120</xdr:colOff>
          <xdr:row>14</xdr:row>
          <xdr:rowOff>38100</xdr:rowOff>
        </xdr:to>
        <xdr:sp macro="" textlink="">
          <xdr:nvSpPr>
            <xdr:cNvPr id="126977" name="CheckBox1" hidden="1">
              <a:extLst>
                <a:ext uri="{63B3BB69-23CF-44E3-9099-C40C66FF867C}">
                  <a14:compatExt spid="_x0000_s126977"/>
                </a:ext>
                <a:ext uri="{FF2B5EF4-FFF2-40B4-BE49-F238E27FC236}">
                  <a16:creationId xmlns:a16="http://schemas.microsoft.com/office/drawing/2014/main" id="{00000000-0008-0000-0300-000001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38100</xdr:rowOff>
        </xdr:from>
        <xdr:to>
          <xdr:col>5</xdr:col>
          <xdr:colOff>76200</xdr:colOff>
          <xdr:row>15</xdr:row>
          <xdr:rowOff>99060</xdr:rowOff>
        </xdr:to>
        <xdr:sp macro="" textlink="">
          <xdr:nvSpPr>
            <xdr:cNvPr id="126978" name="CheckBox2" hidden="1">
              <a:extLst>
                <a:ext uri="{63B3BB69-23CF-44E3-9099-C40C66FF867C}">
                  <a14:compatExt spid="_x0000_s126978"/>
                </a:ext>
                <a:ext uri="{FF2B5EF4-FFF2-40B4-BE49-F238E27FC236}">
                  <a16:creationId xmlns:a16="http://schemas.microsoft.com/office/drawing/2014/main" id="{00000000-0008-0000-0300-000002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15</xdr:row>
          <xdr:rowOff>99060</xdr:rowOff>
        </xdr:from>
        <xdr:to>
          <xdr:col>8</xdr:col>
          <xdr:colOff>274320</xdr:colOff>
          <xdr:row>16</xdr:row>
          <xdr:rowOff>137160</xdr:rowOff>
        </xdr:to>
        <xdr:sp macro="" textlink="">
          <xdr:nvSpPr>
            <xdr:cNvPr id="126979" name="CheckBox3" hidden="1">
              <a:extLst>
                <a:ext uri="{63B3BB69-23CF-44E3-9099-C40C66FF867C}">
                  <a14:compatExt spid="_x0000_s126979"/>
                </a:ext>
                <a:ext uri="{FF2B5EF4-FFF2-40B4-BE49-F238E27FC236}">
                  <a16:creationId xmlns:a16="http://schemas.microsoft.com/office/drawing/2014/main" id="{00000000-0008-0000-0300-000003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137160</xdr:rowOff>
        </xdr:from>
        <xdr:to>
          <xdr:col>6</xdr:col>
          <xdr:colOff>426720</xdr:colOff>
          <xdr:row>18</xdr:row>
          <xdr:rowOff>0</xdr:rowOff>
        </xdr:to>
        <xdr:sp macro="" textlink="">
          <xdr:nvSpPr>
            <xdr:cNvPr id="126980" name="CheckBox4" hidden="1">
              <a:extLst>
                <a:ext uri="{63B3BB69-23CF-44E3-9099-C40C66FF867C}">
                  <a14:compatExt spid="_x0000_s126980"/>
                </a:ext>
                <a:ext uri="{FF2B5EF4-FFF2-40B4-BE49-F238E27FC236}">
                  <a16:creationId xmlns:a16="http://schemas.microsoft.com/office/drawing/2014/main" id="{00000000-0008-0000-0300-000004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175260</xdr:rowOff>
        </xdr:from>
        <xdr:to>
          <xdr:col>11</xdr:col>
          <xdr:colOff>198120</xdr:colOff>
          <xdr:row>14</xdr:row>
          <xdr:rowOff>38100</xdr:rowOff>
        </xdr:to>
        <xdr:sp macro="" textlink="">
          <xdr:nvSpPr>
            <xdr:cNvPr id="126981" name="CheckBox5" hidden="1">
              <a:extLst>
                <a:ext uri="{63B3BB69-23CF-44E3-9099-C40C66FF867C}">
                  <a14:compatExt spid="_x0000_s126981"/>
                </a:ext>
                <a:ext uri="{FF2B5EF4-FFF2-40B4-BE49-F238E27FC236}">
                  <a16:creationId xmlns:a16="http://schemas.microsoft.com/office/drawing/2014/main" id="{00000000-0008-0000-0300-000005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14</xdr:row>
          <xdr:rowOff>38100</xdr:rowOff>
        </xdr:from>
        <xdr:to>
          <xdr:col>11</xdr:col>
          <xdr:colOff>495300</xdr:colOff>
          <xdr:row>15</xdr:row>
          <xdr:rowOff>99060</xdr:rowOff>
        </xdr:to>
        <xdr:sp macro="" textlink="">
          <xdr:nvSpPr>
            <xdr:cNvPr id="126982" name="CheckBox6" hidden="1">
              <a:extLst>
                <a:ext uri="{63B3BB69-23CF-44E3-9099-C40C66FF867C}">
                  <a14:compatExt spid="_x0000_s126982"/>
                </a:ext>
                <a:ext uri="{FF2B5EF4-FFF2-40B4-BE49-F238E27FC236}">
                  <a16:creationId xmlns:a16="http://schemas.microsoft.com/office/drawing/2014/main" id="{00000000-0008-0000-0300-000006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15</xdr:row>
          <xdr:rowOff>99060</xdr:rowOff>
        </xdr:from>
        <xdr:to>
          <xdr:col>12</xdr:col>
          <xdr:colOff>68580</xdr:colOff>
          <xdr:row>16</xdr:row>
          <xdr:rowOff>152400</xdr:rowOff>
        </xdr:to>
        <xdr:sp macro="" textlink="">
          <xdr:nvSpPr>
            <xdr:cNvPr id="126983" name="CheckBox7" hidden="1">
              <a:extLst>
                <a:ext uri="{63B3BB69-23CF-44E3-9099-C40C66FF867C}">
                  <a14:compatExt spid="_x0000_s126983"/>
                </a:ext>
                <a:ext uri="{FF2B5EF4-FFF2-40B4-BE49-F238E27FC236}">
                  <a16:creationId xmlns:a16="http://schemas.microsoft.com/office/drawing/2014/main" id="{00000000-0008-0000-0300-000007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16</xdr:row>
          <xdr:rowOff>137160</xdr:rowOff>
        </xdr:from>
        <xdr:to>
          <xdr:col>11</xdr:col>
          <xdr:colOff>594360</xdr:colOff>
          <xdr:row>18</xdr:row>
          <xdr:rowOff>0</xdr:rowOff>
        </xdr:to>
        <xdr:sp macro="" textlink="">
          <xdr:nvSpPr>
            <xdr:cNvPr id="126984" name="CheckBox8" hidden="1">
              <a:extLst>
                <a:ext uri="{63B3BB69-23CF-44E3-9099-C40C66FF867C}">
                  <a14:compatExt spid="_x0000_s126984"/>
                </a:ext>
                <a:ext uri="{FF2B5EF4-FFF2-40B4-BE49-F238E27FC236}">
                  <a16:creationId xmlns:a16="http://schemas.microsoft.com/office/drawing/2014/main" id="{00000000-0008-0000-0300-000008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xdr:row>
          <xdr:rowOff>175260</xdr:rowOff>
        </xdr:from>
        <xdr:to>
          <xdr:col>12</xdr:col>
          <xdr:colOff>7620</xdr:colOff>
          <xdr:row>19</xdr:row>
          <xdr:rowOff>38100</xdr:rowOff>
        </xdr:to>
        <xdr:sp macro="" textlink="">
          <xdr:nvSpPr>
            <xdr:cNvPr id="126985" name="CheckBox9" hidden="1">
              <a:extLst>
                <a:ext uri="{63B3BB69-23CF-44E3-9099-C40C66FF867C}">
                  <a14:compatExt spid="_x0000_s126985"/>
                </a:ext>
                <a:ext uri="{FF2B5EF4-FFF2-40B4-BE49-F238E27FC236}">
                  <a16:creationId xmlns:a16="http://schemas.microsoft.com/office/drawing/2014/main" id="{00000000-0008-0000-0300-000009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19</xdr:row>
          <xdr:rowOff>30480</xdr:rowOff>
        </xdr:from>
        <xdr:to>
          <xdr:col>12</xdr:col>
          <xdr:colOff>68580</xdr:colOff>
          <xdr:row>20</xdr:row>
          <xdr:rowOff>83820</xdr:rowOff>
        </xdr:to>
        <xdr:sp macro="" textlink="">
          <xdr:nvSpPr>
            <xdr:cNvPr id="126986" name="CheckBox10" hidden="1">
              <a:extLst>
                <a:ext uri="{63B3BB69-23CF-44E3-9099-C40C66FF867C}">
                  <a14:compatExt spid="_x0000_s126986"/>
                </a:ext>
                <a:ext uri="{FF2B5EF4-FFF2-40B4-BE49-F238E27FC236}">
                  <a16:creationId xmlns:a16="http://schemas.microsoft.com/office/drawing/2014/main" id="{00000000-0008-0000-0300-00000A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20</xdr:row>
          <xdr:rowOff>68580</xdr:rowOff>
        </xdr:from>
        <xdr:to>
          <xdr:col>12</xdr:col>
          <xdr:colOff>190500</xdr:colOff>
          <xdr:row>21</xdr:row>
          <xdr:rowOff>121920</xdr:rowOff>
        </xdr:to>
        <xdr:sp macro="" textlink="">
          <xdr:nvSpPr>
            <xdr:cNvPr id="126987" name="CheckBox11" hidden="1">
              <a:extLst>
                <a:ext uri="{63B3BB69-23CF-44E3-9099-C40C66FF867C}">
                  <a14:compatExt spid="_x0000_s126987"/>
                </a:ext>
                <a:ext uri="{FF2B5EF4-FFF2-40B4-BE49-F238E27FC236}">
                  <a16:creationId xmlns:a16="http://schemas.microsoft.com/office/drawing/2014/main" id="{00000000-0008-0000-0300-00000B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21</xdr:row>
          <xdr:rowOff>106680</xdr:rowOff>
        </xdr:from>
        <xdr:to>
          <xdr:col>12</xdr:col>
          <xdr:colOff>144780</xdr:colOff>
          <xdr:row>22</xdr:row>
          <xdr:rowOff>160020</xdr:rowOff>
        </xdr:to>
        <xdr:sp macro="" textlink="">
          <xdr:nvSpPr>
            <xdr:cNvPr id="126988" name="CheckBox12" hidden="1">
              <a:extLst>
                <a:ext uri="{63B3BB69-23CF-44E3-9099-C40C66FF867C}">
                  <a14:compatExt spid="_x0000_s126988"/>
                </a:ext>
                <a:ext uri="{FF2B5EF4-FFF2-40B4-BE49-F238E27FC236}">
                  <a16:creationId xmlns:a16="http://schemas.microsoft.com/office/drawing/2014/main" id="{00000000-0008-0000-0300-00000C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22</xdr:row>
          <xdr:rowOff>152400</xdr:rowOff>
        </xdr:from>
        <xdr:to>
          <xdr:col>12</xdr:col>
          <xdr:colOff>198120</xdr:colOff>
          <xdr:row>24</xdr:row>
          <xdr:rowOff>22860</xdr:rowOff>
        </xdr:to>
        <xdr:sp macro="" textlink="">
          <xdr:nvSpPr>
            <xdr:cNvPr id="126989" name="CheckBox13" hidden="1">
              <a:extLst>
                <a:ext uri="{63B3BB69-23CF-44E3-9099-C40C66FF867C}">
                  <a14:compatExt spid="_x0000_s126989"/>
                </a:ext>
                <a:ext uri="{FF2B5EF4-FFF2-40B4-BE49-F238E27FC236}">
                  <a16:creationId xmlns:a16="http://schemas.microsoft.com/office/drawing/2014/main" id="{00000000-0008-0000-0300-00000D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24</xdr:row>
          <xdr:rowOff>22860</xdr:rowOff>
        </xdr:from>
        <xdr:to>
          <xdr:col>12</xdr:col>
          <xdr:colOff>464820</xdr:colOff>
          <xdr:row>25</xdr:row>
          <xdr:rowOff>76200</xdr:rowOff>
        </xdr:to>
        <xdr:sp macro="" textlink="">
          <xdr:nvSpPr>
            <xdr:cNvPr id="126990" name="CheckBox14" hidden="1">
              <a:extLst>
                <a:ext uri="{63B3BB69-23CF-44E3-9099-C40C66FF867C}">
                  <a14:compatExt spid="_x0000_s126990"/>
                </a:ext>
                <a:ext uri="{FF2B5EF4-FFF2-40B4-BE49-F238E27FC236}">
                  <a16:creationId xmlns:a16="http://schemas.microsoft.com/office/drawing/2014/main" id="{00000000-0008-0000-0300-00000E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25</xdr:row>
          <xdr:rowOff>76200</xdr:rowOff>
        </xdr:from>
        <xdr:to>
          <xdr:col>12</xdr:col>
          <xdr:colOff>495300</xdr:colOff>
          <xdr:row>26</xdr:row>
          <xdr:rowOff>137160</xdr:rowOff>
        </xdr:to>
        <xdr:sp macro="" textlink="">
          <xdr:nvSpPr>
            <xdr:cNvPr id="126991" name="CheckBox15" hidden="1">
              <a:extLst>
                <a:ext uri="{63B3BB69-23CF-44E3-9099-C40C66FF867C}">
                  <a14:compatExt spid="_x0000_s126991"/>
                </a:ext>
                <a:ext uri="{FF2B5EF4-FFF2-40B4-BE49-F238E27FC236}">
                  <a16:creationId xmlns:a16="http://schemas.microsoft.com/office/drawing/2014/main" id="{00000000-0008-0000-0300-00000F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160020</xdr:rowOff>
        </xdr:from>
        <xdr:to>
          <xdr:col>16</xdr:col>
          <xdr:colOff>419100</xdr:colOff>
          <xdr:row>14</xdr:row>
          <xdr:rowOff>30480</xdr:rowOff>
        </xdr:to>
        <xdr:sp macro="" textlink="">
          <xdr:nvSpPr>
            <xdr:cNvPr id="126992" name="CheckBox16" hidden="1">
              <a:extLst>
                <a:ext uri="{63B3BB69-23CF-44E3-9099-C40C66FF867C}">
                  <a14:compatExt spid="_x0000_s126992"/>
                </a:ext>
                <a:ext uri="{FF2B5EF4-FFF2-40B4-BE49-F238E27FC236}">
                  <a16:creationId xmlns:a16="http://schemas.microsoft.com/office/drawing/2014/main" id="{00000000-0008-0000-0300-000010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14</xdr:row>
          <xdr:rowOff>30480</xdr:rowOff>
        </xdr:from>
        <xdr:to>
          <xdr:col>16</xdr:col>
          <xdr:colOff>213360</xdr:colOff>
          <xdr:row>15</xdr:row>
          <xdr:rowOff>83820</xdr:rowOff>
        </xdr:to>
        <xdr:sp macro="" textlink="">
          <xdr:nvSpPr>
            <xdr:cNvPr id="126993" name="CheckBox17" hidden="1">
              <a:extLst>
                <a:ext uri="{63B3BB69-23CF-44E3-9099-C40C66FF867C}">
                  <a14:compatExt spid="_x0000_s126993"/>
                </a:ext>
                <a:ext uri="{FF2B5EF4-FFF2-40B4-BE49-F238E27FC236}">
                  <a16:creationId xmlns:a16="http://schemas.microsoft.com/office/drawing/2014/main" id="{00000000-0008-0000-0300-000011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15</xdr:row>
          <xdr:rowOff>99060</xdr:rowOff>
        </xdr:from>
        <xdr:to>
          <xdr:col>16</xdr:col>
          <xdr:colOff>213360</xdr:colOff>
          <xdr:row>16</xdr:row>
          <xdr:rowOff>152400</xdr:rowOff>
        </xdr:to>
        <xdr:sp macro="" textlink="">
          <xdr:nvSpPr>
            <xdr:cNvPr id="126994" name="CheckBox18" hidden="1">
              <a:extLst>
                <a:ext uri="{63B3BB69-23CF-44E3-9099-C40C66FF867C}">
                  <a14:compatExt spid="_x0000_s126994"/>
                </a:ext>
                <a:ext uri="{FF2B5EF4-FFF2-40B4-BE49-F238E27FC236}">
                  <a16:creationId xmlns:a16="http://schemas.microsoft.com/office/drawing/2014/main" id="{00000000-0008-0000-0300-000012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16</xdr:row>
          <xdr:rowOff>137160</xdr:rowOff>
        </xdr:from>
        <xdr:to>
          <xdr:col>17</xdr:col>
          <xdr:colOff>213360</xdr:colOff>
          <xdr:row>18</xdr:row>
          <xdr:rowOff>0</xdr:rowOff>
        </xdr:to>
        <xdr:sp macro="" textlink="">
          <xdr:nvSpPr>
            <xdr:cNvPr id="126995" name="CheckBox19" hidden="1">
              <a:extLst>
                <a:ext uri="{63B3BB69-23CF-44E3-9099-C40C66FF867C}">
                  <a14:compatExt spid="_x0000_s126995"/>
                </a:ext>
                <a:ext uri="{FF2B5EF4-FFF2-40B4-BE49-F238E27FC236}">
                  <a16:creationId xmlns:a16="http://schemas.microsoft.com/office/drawing/2014/main" id="{00000000-0008-0000-0300-000013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18</xdr:row>
          <xdr:rowOff>0</xdr:rowOff>
        </xdr:from>
        <xdr:to>
          <xdr:col>16</xdr:col>
          <xdr:colOff>464820</xdr:colOff>
          <xdr:row>19</xdr:row>
          <xdr:rowOff>60960</xdr:rowOff>
        </xdr:to>
        <xdr:sp macro="" textlink="">
          <xdr:nvSpPr>
            <xdr:cNvPr id="126996" name="CheckBox20" hidden="1">
              <a:extLst>
                <a:ext uri="{63B3BB69-23CF-44E3-9099-C40C66FF867C}">
                  <a14:compatExt spid="_x0000_s126996"/>
                </a:ext>
                <a:ext uri="{FF2B5EF4-FFF2-40B4-BE49-F238E27FC236}">
                  <a16:creationId xmlns:a16="http://schemas.microsoft.com/office/drawing/2014/main" id="{00000000-0008-0000-0300-000014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19</xdr:row>
          <xdr:rowOff>38100</xdr:rowOff>
        </xdr:from>
        <xdr:to>
          <xdr:col>16</xdr:col>
          <xdr:colOff>533400</xdr:colOff>
          <xdr:row>20</xdr:row>
          <xdr:rowOff>76200</xdr:rowOff>
        </xdr:to>
        <xdr:sp macro="" textlink="">
          <xdr:nvSpPr>
            <xdr:cNvPr id="126997" name="CheckBox21" hidden="1">
              <a:extLst>
                <a:ext uri="{63B3BB69-23CF-44E3-9099-C40C66FF867C}">
                  <a14:compatExt spid="_x0000_s126997"/>
                </a:ext>
                <a:ext uri="{FF2B5EF4-FFF2-40B4-BE49-F238E27FC236}">
                  <a16:creationId xmlns:a16="http://schemas.microsoft.com/office/drawing/2014/main" id="{00000000-0008-0000-0300-000015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20</xdr:row>
          <xdr:rowOff>76200</xdr:rowOff>
        </xdr:from>
        <xdr:to>
          <xdr:col>16</xdr:col>
          <xdr:colOff>464820</xdr:colOff>
          <xdr:row>21</xdr:row>
          <xdr:rowOff>137160</xdr:rowOff>
        </xdr:to>
        <xdr:sp macro="" textlink="">
          <xdr:nvSpPr>
            <xdr:cNvPr id="126998" name="CheckBox22" hidden="1">
              <a:extLst>
                <a:ext uri="{63B3BB69-23CF-44E3-9099-C40C66FF867C}">
                  <a14:compatExt spid="_x0000_s126998"/>
                </a:ext>
                <a:ext uri="{FF2B5EF4-FFF2-40B4-BE49-F238E27FC236}">
                  <a16:creationId xmlns:a16="http://schemas.microsoft.com/office/drawing/2014/main" id="{00000000-0008-0000-0300-000016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21</xdr:row>
          <xdr:rowOff>137160</xdr:rowOff>
        </xdr:from>
        <xdr:to>
          <xdr:col>16</xdr:col>
          <xdr:colOff>571500</xdr:colOff>
          <xdr:row>23</xdr:row>
          <xdr:rowOff>0</xdr:rowOff>
        </xdr:to>
        <xdr:sp macro="" textlink="">
          <xdr:nvSpPr>
            <xdr:cNvPr id="126999" name="CheckBox23" hidden="1">
              <a:extLst>
                <a:ext uri="{63B3BB69-23CF-44E3-9099-C40C66FF867C}">
                  <a14:compatExt spid="_x0000_s126999"/>
                </a:ext>
                <a:ext uri="{FF2B5EF4-FFF2-40B4-BE49-F238E27FC236}">
                  <a16:creationId xmlns:a16="http://schemas.microsoft.com/office/drawing/2014/main" id="{00000000-0008-0000-0300-000017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23</xdr:row>
          <xdr:rowOff>0</xdr:rowOff>
        </xdr:from>
        <xdr:to>
          <xdr:col>17</xdr:col>
          <xdr:colOff>594360</xdr:colOff>
          <xdr:row>24</xdr:row>
          <xdr:rowOff>38100</xdr:rowOff>
        </xdr:to>
        <xdr:sp macro="" textlink="">
          <xdr:nvSpPr>
            <xdr:cNvPr id="127000" name="CheckBox24" hidden="1">
              <a:extLst>
                <a:ext uri="{63B3BB69-23CF-44E3-9099-C40C66FF867C}">
                  <a14:compatExt spid="_x0000_s127000"/>
                </a:ext>
                <a:ext uri="{FF2B5EF4-FFF2-40B4-BE49-F238E27FC236}">
                  <a16:creationId xmlns:a16="http://schemas.microsoft.com/office/drawing/2014/main" id="{00000000-0008-0000-0300-000018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24</xdr:row>
          <xdr:rowOff>30480</xdr:rowOff>
        </xdr:from>
        <xdr:to>
          <xdr:col>17</xdr:col>
          <xdr:colOff>114300</xdr:colOff>
          <xdr:row>25</xdr:row>
          <xdr:rowOff>68580</xdr:rowOff>
        </xdr:to>
        <xdr:sp macro="" textlink="">
          <xdr:nvSpPr>
            <xdr:cNvPr id="127001" name="CheckBox25" hidden="1">
              <a:extLst>
                <a:ext uri="{63B3BB69-23CF-44E3-9099-C40C66FF867C}">
                  <a14:compatExt spid="_x0000_s127001"/>
                </a:ext>
                <a:ext uri="{FF2B5EF4-FFF2-40B4-BE49-F238E27FC236}">
                  <a16:creationId xmlns:a16="http://schemas.microsoft.com/office/drawing/2014/main" id="{00000000-0008-0000-0300-000019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28</xdr:row>
          <xdr:rowOff>76200</xdr:rowOff>
        </xdr:from>
        <xdr:to>
          <xdr:col>16</xdr:col>
          <xdr:colOff>213360</xdr:colOff>
          <xdr:row>29</xdr:row>
          <xdr:rowOff>137160</xdr:rowOff>
        </xdr:to>
        <xdr:sp macro="" textlink="">
          <xdr:nvSpPr>
            <xdr:cNvPr id="127002" name="CheckBox26" hidden="1">
              <a:extLst>
                <a:ext uri="{63B3BB69-23CF-44E3-9099-C40C66FF867C}">
                  <a14:compatExt spid="_x0000_s127002"/>
                </a:ext>
                <a:ext uri="{FF2B5EF4-FFF2-40B4-BE49-F238E27FC236}">
                  <a16:creationId xmlns:a16="http://schemas.microsoft.com/office/drawing/2014/main" id="{00000000-0008-0000-0300-00001A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29</xdr:row>
          <xdr:rowOff>152400</xdr:rowOff>
        </xdr:from>
        <xdr:to>
          <xdr:col>17</xdr:col>
          <xdr:colOff>266700</xdr:colOff>
          <xdr:row>31</xdr:row>
          <xdr:rowOff>22860</xdr:rowOff>
        </xdr:to>
        <xdr:sp macro="" textlink="">
          <xdr:nvSpPr>
            <xdr:cNvPr id="127003" name="CheckBox27" hidden="1">
              <a:extLst>
                <a:ext uri="{63B3BB69-23CF-44E3-9099-C40C66FF867C}">
                  <a14:compatExt spid="_x0000_s127003"/>
                </a:ext>
                <a:ext uri="{FF2B5EF4-FFF2-40B4-BE49-F238E27FC236}">
                  <a16:creationId xmlns:a16="http://schemas.microsoft.com/office/drawing/2014/main" id="{00000000-0008-0000-0300-00001BF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4</xdr:col>
          <xdr:colOff>99060</xdr:colOff>
          <xdr:row>42</xdr:row>
          <xdr:rowOff>30480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1A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all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144780</xdr:rowOff>
        </xdr:from>
        <xdr:to>
          <xdr:col>5</xdr:col>
          <xdr:colOff>746760</xdr:colOff>
          <xdr:row>43</xdr:row>
          <xdr:rowOff>45720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1A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5</xdr:col>
          <xdr:colOff>1150620</xdr:colOff>
          <xdr:row>44</xdr:row>
          <xdr:rowOff>38100</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1A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6</xdr:col>
          <xdr:colOff>464820</xdr:colOff>
          <xdr:row>45</xdr:row>
          <xdr:rowOff>30480</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1A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Three quotes for each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152400</xdr:rowOff>
        </xdr:from>
        <xdr:to>
          <xdr:col>7</xdr:col>
          <xdr:colOff>609600</xdr:colOff>
          <xdr:row>47</xdr:row>
          <xdr:rowOff>7620</xdr:rowOff>
        </xdr:to>
        <xdr:sp macro="" textlink="">
          <xdr:nvSpPr>
            <xdr:cNvPr id="68621" name="Check Box 13" hidden="1">
              <a:extLst>
                <a:ext uri="{63B3BB69-23CF-44E3-9099-C40C66FF867C}">
                  <a14:compatExt spid="_x0000_s68621"/>
                </a:ext>
                <a:ext uri="{FF2B5EF4-FFF2-40B4-BE49-F238E27FC236}">
                  <a16:creationId xmlns:a16="http://schemas.microsoft.com/office/drawing/2014/main" id="{00000000-0008-0000-1A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152400</xdr:rowOff>
        </xdr:from>
        <xdr:to>
          <xdr:col>7</xdr:col>
          <xdr:colOff>609600</xdr:colOff>
          <xdr:row>48</xdr:row>
          <xdr:rowOff>0</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1A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but not limited to resume, job description, and contracts  </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175260</xdr:rowOff>
        </xdr:from>
        <xdr:to>
          <xdr:col>2</xdr:col>
          <xdr:colOff>1219200</xdr:colOff>
          <xdr:row>47</xdr:row>
          <xdr:rowOff>38100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1B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Copy of a current bill must be attached for each item charged.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175260</xdr:rowOff>
        </xdr:from>
        <xdr:to>
          <xdr:col>4</xdr:col>
          <xdr:colOff>60960</xdr:colOff>
          <xdr:row>48</xdr:row>
          <xdr:rowOff>22860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1B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137160</xdr:rowOff>
        </xdr:from>
        <xdr:to>
          <xdr:col>4</xdr:col>
          <xdr:colOff>144780</xdr:colOff>
          <xdr:row>49</xdr:row>
          <xdr:rowOff>7620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1B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Specific Prior Written Approval request for each item under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152400</xdr:rowOff>
        </xdr:from>
        <xdr:to>
          <xdr:col>4</xdr:col>
          <xdr:colOff>144780</xdr:colOff>
          <xdr:row>51</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1B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175260</xdr:rowOff>
        </xdr:from>
        <xdr:to>
          <xdr:col>2</xdr:col>
          <xdr:colOff>1219200</xdr:colOff>
          <xdr:row>52</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1B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Utilitiy bills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152400</xdr:rowOff>
        </xdr:from>
        <xdr:to>
          <xdr:col>4</xdr:col>
          <xdr:colOff>144780</xdr:colOff>
          <xdr:row>53</xdr:row>
          <xdr:rowOff>30480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1B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List of utlities (e.g. phone, internet, etc) with provider information</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137160</xdr:rowOff>
        </xdr:from>
        <xdr:to>
          <xdr:col>3</xdr:col>
          <xdr:colOff>1143000</xdr:colOff>
          <xdr:row>35</xdr:row>
          <xdr:rowOff>60960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C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594360</xdr:colOff>
          <xdr:row>36</xdr:row>
          <xdr:rowOff>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C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106680</xdr:rowOff>
        </xdr:from>
        <xdr:to>
          <xdr:col>6</xdr:col>
          <xdr:colOff>373380</xdr:colOff>
          <xdr:row>38</xdr:row>
          <xdr:rowOff>99060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C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For Indirect costs, the letter assigning the indirect cost rate from the cognizant agency must be submitted along with the back up documentation as to how the indirect costs were computed.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38</xdr:row>
          <xdr:rowOff>121920</xdr:rowOff>
        </xdr:from>
        <xdr:to>
          <xdr:col>6</xdr:col>
          <xdr:colOff>312420</xdr:colOff>
          <xdr:row>40</xdr:row>
          <xdr:rowOff>45720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C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175260</xdr:rowOff>
        </xdr:from>
        <xdr:to>
          <xdr:col>5</xdr:col>
          <xdr:colOff>449580</xdr:colOff>
          <xdr:row>41</xdr:row>
          <xdr:rowOff>30480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C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Invoices/Receipts</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8</xdr:row>
          <xdr:rowOff>0</xdr:rowOff>
        </xdr:from>
        <xdr:to>
          <xdr:col>2</xdr:col>
          <xdr:colOff>1516380</xdr:colOff>
          <xdr:row>9</xdr:row>
          <xdr:rowOff>7620</xdr:rowOff>
        </xdr:to>
        <xdr:sp macro="" textlink="">
          <xdr:nvSpPr>
            <xdr:cNvPr id="194561" name="Check Box 1" hidden="1">
              <a:extLst>
                <a:ext uri="{63B3BB69-23CF-44E3-9099-C40C66FF867C}">
                  <a14:compatExt spid="_x0000_s194561"/>
                </a:ext>
                <a:ext uri="{FF2B5EF4-FFF2-40B4-BE49-F238E27FC236}">
                  <a16:creationId xmlns:a16="http://schemas.microsoft.com/office/drawing/2014/main" id="{00000000-0008-0000-1D00-000001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220980</xdr:rowOff>
        </xdr:from>
        <xdr:to>
          <xdr:col>3</xdr:col>
          <xdr:colOff>2179320</xdr:colOff>
          <xdr:row>9</xdr:row>
          <xdr:rowOff>38100</xdr:rowOff>
        </xdr:to>
        <xdr:sp macro="" textlink="">
          <xdr:nvSpPr>
            <xdr:cNvPr id="194562" name="Check Box 2" hidden="1">
              <a:extLst>
                <a:ext uri="{63B3BB69-23CF-44E3-9099-C40C66FF867C}">
                  <a14:compatExt spid="_x0000_s194562"/>
                </a:ext>
                <a:ext uri="{FF2B5EF4-FFF2-40B4-BE49-F238E27FC236}">
                  <a16:creationId xmlns:a16="http://schemas.microsoft.com/office/drawing/2014/main" id="{00000000-0008-0000-1D00-000002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Less than 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20</xdr:row>
          <xdr:rowOff>22860</xdr:rowOff>
        </xdr:from>
        <xdr:to>
          <xdr:col>3</xdr:col>
          <xdr:colOff>1737360</xdr:colOff>
          <xdr:row>20</xdr:row>
          <xdr:rowOff>175260</xdr:rowOff>
        </xdr:to>
        <xdr:sp macro="" textlink="">
          <xdr:nvSpPr>
            <xdr:cNvPr id="194563" name="Check Box 3" hidden="1">
              <a:extLst>
                <a:ext uri="{63B3BB69-23CF-44E3-9099-C40C66FF867C}">
                  <a14:compatExt spid="_x0000_s194563"/>
                </a:ext>
                <a:ext uri="{FF2B5EF4-FFF2-40B4-BE49-F238E27FC236}">
                  <a16:creationId xmlns:a16="http://schemas.microsoft.com/office/drawing/2014/main" id="{00000000-0008-0000-1D00-000003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here to certify that proper procurement procedures will be followed, including the submission and retention of all required supporting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25</xdr:row>
          <xdr:rowOff>266700</xdr:rowOff>
        </xdr:from>
        <xdr:to>
          <xdr:col>1</xdr:col>
          <xdr:colOff>419100</xdr:colOff>
          <xdr:row>27</xdr:row>
          <xdr:rowOff>38100</xdr:rowOff>
        </xdr:to>
        <xdr:sp macro="" textlink="">
          <xdr:nvSpPr>
            <xdr:cNvPr id="194564" name="Check Box 4" hidden="1">
              <a:extLst>
                <a:ext uri="{63B3BB69-23CF-44E3-9099-C40C66FF867C}">
                  <a14:compatExt spid="_x0000_s194564"/>
                </a:ext>
                <a:ext uri="{FF2B5EF4-FFF2-40B4-BE49-F238E27FC236}">
                  <a16:creationId xmlns:a16="http://schemas.microsoft.com/office/drawing/2014/main" id="{00000000-0008-0000-1D00-000004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2042160</xdr:colOff>
          <xdr:row>25</xdr:row>
          <xdr:rowOff>266700</xdr:rowOff>
        </xdr:from>
        <xdr:to>
          <xdr:col>2</xdr:col>
          <xdr:colOff>807720</xdr:colOff>
          <xdr:row>27</xdr:row>
          <xdr:rowOff>38100</xdr:rowOff>
        </xdr:to>
        <xdr:sp macro="" textlink="">
          <xdr:nvSpPr>
            <xdr:cNvPr id="194565" name="Check Box 5" hidden="1">
              <a:extLst>
                <a:ext uri="{63B3BB69-23CF-44E3-9099-C40C66FF867C}">
                  <a14:compatExt spid="_x0000_s194565"/>
                </a:ext>
                <a:ext uri="{FF2B5EF4-FFF2-40B4-BE49-F238E27FC236}">
                  <a16:creationId xmlns:a16="http://schemas.microsoft.com/office/drawing/2014/main" id="{00000000-0008-0000-1D00-000005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 with limitations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274320</xdr:rowOff>
        </xdr:from>
        <xdr:to>
          <xdr:col>3</xdr:col>
          <xdr:colOff>2125980</xdr:colOff>
          <xdr:row>27</xdr:row>
          <xdr:rowOff>38100</xdr:rowOff>
        </xdr:to>
        <xdr:sp macro="" textlink="">
          <xdr:nvSpPr>
            <xdr:cNvPr id="194566" name="Check Box 6" hidden="1">
              <a:extLst>
                <a:ext uri="{63B3BB69-23CF-44E3-9099-C40C66FF867C}">
                  <a14:compatExt spid="_x0000_s194566"/>
                </a:ext>
                <a:ext uri="{FF2B5EF4-FFF2-40B4-BE49-F238E27FC236}">
                  <a16:creationId xmlns:a16="http://schemas.microsoft.com/office/drawing/2014/main" id="{00000000-0008-0000-1D00-000006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Denied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4</xdr:col>
          <xdr:colOff>99060</xdr:colOff>
          <xdr:row>36</xdr:row>
          <xdr:rowOff>22860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6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160020</xdr:rowOff>
        </xdr:from>
        <xdr:to>
          <xdr:col>3</xdr:col>
          <xdr:colOff>609600</xdr:colOff>
          <xdr:row>37</xdr:row>
          <xdr:rowOff>30480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6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other supporting documentation.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3</xdr:col>
          <xdr:colOff>60960</xdr:colOff>
          <xdr:row>39</xdr:row>
          <xdr:rowOff>0</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8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Food Service Management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4</xdr:col>
          <xdr:colOff>152400</xdr:colOff>
          <xdr:row>41</xdr:row>
          <xdr:rowOff>160020</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8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Delivery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175260</xdr:rowOff>
        </xdr:from>
        <xdr:to>
          <xdr:col>3</xdr:col>
          <xdr:colOff>60960</xdr:colOff>
          <xdr:row>42</xdr:row>
          <xdr:rowOff>144780</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8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records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160020</xdr:rowOff>
        </xdr:from>
        <xdr:to>
          <xdr:col>3</xdr:col>
          <xdr:colOff>60960</xdr:colOff>
          <xdr:row>43</xdr:row>
          <xdr:rowOff>144780</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8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Record of credits, returns, and rebates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160020</xdr:rowOff>
        </xdr:from>
        <xdr:to>
          <xdr:col>3</xdr:col>
          <xdr:colOff>60960</xdr:colOff>
          <xdr:row>44</xdr:row>
          <xdr:rowOff>144780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8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records for transporting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175260</xdr:rowOff>
        </xdr:from>
        <xdr:to>
          <xdr:col>3</xdr:col>
          <xdr:colOff>60960</xdr:colOff>
          <xdr:row>45</xdr:row>
          <xdr:rowOff>137160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8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Purchase records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182880</xdr:rowOff>
        </xdr:from>
        <xdr:to>
          <xdr:col>3</xdr:col>
          <xdr:colOff>60960</xdr:colOff>
          <xdr:row>46</xdr:row>
          <xdr:rowOff>137160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8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cash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182880</xdr:rowOff>
        </xdr:from>
        <xdr:to>
          <xdr:col>3</xdr:col>
          <xdr:colOff>60960</xdr:colOff>
          <xdr:row>48</xdr:row>
          <xdr:rowOff>22860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8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30480</xdr:rowOff>
        </xdr:from>
        <xdr:to>
          <xdr:col>3</xdr:col>
          <xdr:colOff>60960</xdr:colOff>
          <xdr:row>49</xdr:row>
          <xdr:rowOff>7620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8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7620</xdr:rowOff>
        </xdr:from>
        <xdr:to>
          <xdr:col>3</xdr:col>
          <xdr:colOff>807720</xdr:colOff>
          <xdr:row>50</xdr:row>
          <xdr:rowOff>7620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8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documents, including bids and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22860</xdr:rowOff>
        </xdr:from>
        <xdr:to>
          <xdr:col>6</xdr:col>
          <xdr:colOff>236220</xdr:colOff>
          <xdr:row>40</xdr:row>
          <xdr:rowOff>22860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8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showing that proper procurement procedures were followed before entering into vendor agreement.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144780</xdr:rowOff>
        </xdr:from>
        <xdr:to>
          <xdr:col>4</xdr:col>
          <xdr:colOff>990600</xdr:colOff>
          <xdr:row>36</xdr:row>
          <xdr:rowOff>22860</xdr:rowOff>
        </xdr:to>
        <xdr:sp macro="" textlink="">
          <xdr:nvSpPr>
            <xdr:cNvPr id="175105" name="Check Box 1" hidden="1">
              <a:extLst>
                <a:ext uri="{63B3BB69-23CF-44E3-9099-C40C66FF867C}">
                  <a14:compatExt spid="_x0000_s175105"/>
                </a:ext>
                <a:ext uri="{FF2B5EF4-FFF2-40B4-BE49-F238E27FC236}">
                  <a16:creationId xmlns:a16="http://schemas.microsoft.com/office/drawing/2014/main" id="{00000000-0008-0000-0900-000001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receipts or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144780</xdr:rowOff>
        </xdr:from>
        <xdr:to>
          <xdr:col>4</xdr:col>
          <xdr:colOff>990600</xdr:colOff>
          <xdr:row>37</xdr:row>
          <xdr:rowOff>22860</xdr:rowOff>
        </xdr:to>
        <xdr:sp macro="" textlink="">
          <xdr:nvSpPr>
            <xdr:cNvPr id="175106" name="Check Box 2" hidden="1">
              <a:extLst>
                <a:ext uri="{63B3BB69-23CF-44E3-9099-C40C66FF867C}">
                  <a14:compatExt spid="_x0000_s175106"/>
                </a:ext>
                <a:ext uri="{FF2B5EF4-FFF2-40B4-BE49-F238E27FC236}">
                  <a16:creationId xmlns:a16="http://schemas.microsoft.com/office/drawing/2014/main" id="{00000000-0008-0000-0900-000002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144780</xdr:rowOff>
        </xdr:from>
        <xdr:to>
          <xdr:col>4</xdr:col>
          <xdr:colOff>990600</xdr:colOff>
          <xdr:row>38</xdr:row>
          <xdr:rowOff>22860</xdr:rowOff>
        </xdr:to>
        <xdr:sp macro="" textlink="">
          <xdr:nvSpPr>
            <xdr:cNvPr id="175107" name="Check Box 3" hidden="1">
              <a:extLst>
                <a:ext uri="{63B3BB69-23CF-44E3-9099-C40C66FF867C}">
                  <a14:compatExt spid="_x0000_s175107"/>
                </a:ext>
                <a:ext uri="{FF2B5EF4-FFF2-40B4-BE49-F238E27FC236}">
                  <a16:creationId xmlns:a16="http://schemas.microsoft.com/office/drawing/2014/main" id="{00000000-0008-0000-0900-000003A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where applicable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73</xdr:row>
          <xdr:rowOff>22860</xdr:rowOff>
        </xdr:from>
        <xdr:to>
          <xdr:col>4</xdr:col>
          <xdr:colOff>419100</xdr:colOff>
          <xdr:row>74</xdr:row>
          <xdr:rowOff>22860</xdr:rowOff>
        </xdr:to>
        <xdr:sp macro="" textlink="">
          <xdr:nvSpPr>
            <xdr:cNvPr id="176129" name="Check Box 1" hidden="1">
              <a:extLst>
                <a:ext uri="{63B3BB69-23CF-44E3-9099-C40C66FF867C}">
                  <a14:compatExt spid="_x0000_s176129"/>
                </a:ext>
                <a:ext uri="{FF2B5EF4-FFF2-40B4-BE49-F238E27FC236}">
                  <a16:creationId xmlns:a16="http://schemas.microsoft.com/office/drawing/2014/main" id="{00000000-0008-0000-0A00-00000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policy, if it has been updated.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5</xdr:col>
          <xdr:colOff>457200</xdr:colOff>
          <xdr:row>75</xdr:row>
          <xdr:rowOff>22860</xdr:rowOff>
        </xdr:to>
        <xdr:sp macro="" textlink="">
          <xdr:nvSpPr>
            <xdr:cNvPr id="176130" name="Check Box 2" hidden="1">
              <a:extLst>
                <a:ext uri="{63B3BB69-23CF-44E3-9099-C40C66FF867C}">
                  <a14:compatExt spid="_x0000_s176130"/>
                </a:ext>
                <a:ext uri="{FF2B5EF4-FFF2-40B4-BE49-F238E27FC236}">
                  <a16:creationId xmlns:a16="http://schemas.microsoft.com/office/drawing/2014/main" id="{00000000-0008-0000-0A00-00000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current employee if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175260</xdr:rowOff>
        </xdr:from>
        <xdr:to>
          <xdr:col>2</xdr:col>
          <xdr:colOff>571500</xdr:colOff>
          <xdr:row>77</xdr:row>
          <xdr:rowOff>22860</xdr:rowOff>
        </xdr:to>
        <xdr:sp macro="" textlink="">
          <xdr:nvSpPr>
            <xdr:cNvPr id="176131" name="Check Box 3" hidden="1">
              <a:extLst>
                <a:ext uri="{63B3BB69-23CF-44E3-9099-C40C66FF867C}">
                  <a14:compatExt spid="_x0000_s176131"/>
                </a:ext>
                <a:ext uri="{FF2B5EF4-FFF2-40B4-BE49-F238E27FC236}">
                  <a16:creationId xmlns:a16="http://schemas.microsoft.com/office/drawing/2014/main" id="{00000000-0008-0000-0A00-00000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182880</xdr:rowOff>
        </xdr:from>
        <xdr:to>
          <xdr:col>5</xdr:col>
          <xdr:colOff>22860</xdr:colOff>
          <xdr:row>78</xdr:row>
          <xdr:rowOff>7620</xdr:rowOff>
        </xdr:to>
        <xdr:sp macro="" textlink="">
          <xdr:nvSpPr>
            <xdr:cNvPr id="176132" name="Check Box 4" hidden="1">
              <a:extLst>
                <a:ext uri="{63B3BB69-23CF-44E3-9099-C40C66FF867C}">
                  <a14:compatExt spid="_x0000_s176132"/>
                </a:ext>
                <a:ext uri="{FF2B5EF4-FFF2-40B4-BE49-F238E27FC236}">
                  <a16:creationId xmlns:a16="http://schemas.microsoft.com/office/drawing/2014/main" id="{00000000-0008-0000-0A00-00000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160020</xdr:rowOff>
        </xdr:from>
        <xdr:to>
          <xdr:col>2</xdr:col>
          <xdr:colOff>571500</xdr:colOff>
          <xdr:row>79</xdr:row>
          <xdr:rowOff>7620</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A00-00000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160020</xdr:rowOff>
        </xdr:from>
        <xdr:to>
          <xdr:col>2</xdr:col>
          <xdr:colOff>571500</xdr:colOff>
          <xdr:row>80</xdr:row>
          <xdr:rowOff>7620</xdr:rowOff>
        </xdr:to>
        <xdr:sp macro="" textlink="">
          <xdr:nvSpPr>
            <xdr:cNvPr id="176134" name="Check Box 6" hidden="1">
              <a:extLst>
                <a:ext uri="{63B3BB69-23CF-44E3-9099-C40C66FF867C}">
                  <a14:compatExt spid="_x0000_s176134"/>
                </a:ext>
                <a:ext uri="{FF2B5EF4-FFF2-40B4-BE49-F238E27FC236}">
                  <a16:creationId xmlns:a16="http://schemas.microsoft.com/office/drawing/2014/main" id="{00000000-0008-0000-0A00-00000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160020</xdr:rowOff>
        </xdr:from>
        <xdr:to>
          <xdr:col>6</xdr:col>
          <xdr:colOff>365760</xdr:colOff>
          <xdr:row>81</xdr:row>
          <xdr:rowOff>0</xdr:rowOff>
        </xdr:to>
        <xdr:sp macro="" textlink="">
          <xdr:nvSpPr>
            <xdr:cNvPr id="176135" name="Check Box 7" hidden="1">
              <a:extLst>
                <a:ext uri="{63B3BB69-23CF-44E3-9099-C40C66FF867C}">
                  <a14:compatExt spid="_x0000_s176135"/>
                </a:ext>
                <a:ext uri="{FF2B5EF4-FFF2-40B4-BE49-F238E27FC236}">
                  <a16:creationId xmlns:a16="http://schemas.microsoft.com/office/drawing/2014/main" id="{00000000-0008-0000-0A00-00000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175260</xdr:rowOff>
        </xdr:from>
        <xdr:to>
          <xdr:col>6</xdr:col>
          <xdr:colOff>807720</xdr:colOff>
          <xdr:row>82</xdr:row>
          <xdr:rowOff>0</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A00-00000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152400</xdr:rowOff>
        </xdr:from>
        <xdr:to>
          <xdr:col>2</xdr:col>
          <xdr:colOff>640080</xdr:colOff>
          <xdr:row>42</xdr:row>
          <xdr:rowOff>30480</xdr:rowOff>
        </xdr:to>
        <xdr:sp macro="" textlink="">
          <xdr:nvSpPr>
            <xdr:cNvPr id="152593" name="Check Box 17" hidden="1">
              <a:extLst>
                <a:ext uri="{63B3BB69-23CF-44E3-9099-C40C66FF867C}">
                  <a14:compatExt spid="_x0000_s152593"/>
                </a:ext>
                <a:ext uri="{FF2B5EF4-FFF2-40B4-BE49-F238E27FC236}">
                  <a16:creationId xmlns:a16="http://schemas.microsoft.com/office/drawing/2014/main" id="{00000000-0008-0000-0B00-000011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 current signed copy of the lease for each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152400</xdr:rowOff>
        </xdr:from>
        <xdr:to>
          <xdr:col>2</xdr:col>
          <xdr:colOff>640080</xdr:colOff>
          <xdr:row>43</xdr:row>
          <xdr:rowOff>30480</xdr:rowOff>
        </xdr:to>
        <xdr:sp macro="" textlink="">
          <xdr:nvSpPr>
            <xdr:cNvPr id="152594" name="Check Box 18" hidden="1">
              <a:extLst>
                <a:ext uri="{63B3BB69-23CF-44E3-9099-C40C66FF867C}">
                  <a14:compatExt spid="_x0000_s152594"/>
                </a:ext>
                <a:ext uri="{FF2B5EF4-FFF2-40B4-BE49-F238E27FC236}">
                  <a16:creationId xmlns:a16="http://schemas.microsoft.com/office/drawing/2014/main" id="{00000000-0008-0000-0B00-000012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Copies of recent utility bills.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4</xdr:col>
          <xdr:colOff>7620</xdr:colOff>
          <xdr:row>45</xdr:row>
          <xdr:rowOff>30480</xdr:rowOff>
        </xdr:to>
        <xdr:sp macro="" textlink="">
          <xdr:nvSpPr>
            <xdr:cNvPr id="152595" name="Check Box 19" hidden="1">
              <a:extLst>
                <a:ext uri="{63B3BB69-23CF-44E3-9099-C40C66FF867C}">
                  <a14:compatExt spid="_x0000_s152595"/>
                </a:ext>
                <a:ext uri="{FF2B5EF4-FFF2-40B4-BE49-F238E27FC236}">
                  <a16:creationId xmlns:a16="http://schemas.microsoft.com/office/drawing/2014/main" id="{00000000-0008-0000-0B00-000013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to support the calculation of projected cost, and allocated percentage rate, if less than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144780</xdr:rowOff>
        </xdr:from>
        <xdr:to>
          <xdr:col>4</xdr:col>
          <xdr:colOff>7620</xdr:colOff>
          <xdr:row>46</xdr:row>
          <xdr:rowOff>22860</xdr:rowOff>
        </xdr:to>
        <xdr:sp macro="" textlink="">
          <xdr:nvSpPr>
            <xdr:cNvPr id="152596" name="Check Box 20" hidden="1">
              <a:extLst>
                <a:ext uri="{63B3BB69-23CF-44E3-9099-C40C66FF867C}">
                  <a14:compatExt spid="_x0000_s152596"/>
                </a:ext>
                <a:ext uri="{FF2B5EF4-FFF2-40B4-BE49-F238E27FC236}">
                  <a16:creationId xmlns:a16="http://schemas.microsoft.com/office/drawing/2014/main" id="{00000000-0008-0000-0B00-000014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the rental/lease agreement and copies of canceled rent payments (if necessary)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152400</xdr:rowOff>
        </xdr:from>
        <xdr:to>
          <xdr:col>4</xdr:col>
          <xdr:colOff>7620</xdr:colOff>
          <xdr:row>47</xdr:row>
          <xdr:rowOff>30480</xdr:rowOff>
        </xdr:to>
        <xdr:sp macro="" textlink="">
          <xdr:nvSpPr>
            <xdr:cNvPr id="152597" name="Check Box 21" hidden="1">
              <a:extLst>
                <a:ext uri="{63B3BB69-23CF-44E3-9099-C40C66FF867C}">
                  <a14:compatExt spid="_x0000_s152597"/>
                </a:ext>
                <a:ext uri="{FF2B5EF4-FFF2-40B4-BE49-F238E27FC236}">
                  <a16:creationId xmlns:a16="http://schemas.microsoft.com/office/drawing/2014/main" id="{00000000-0008-0000-0B00-000015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procurement records, if applicable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152400</xdr:rowOff>
        </xdr:from>
        <xdr:to>
          <xdr:col>4</xdr:col>
          <xdr:colOff>7620</xdr:colOff>
          <xdr:row>48</xdr:row>
          <xdr:rowOff>30480</xdr:rowOff>
        </xdr:to>
        <xdr:sp macro="" textlink="">
          <xdr:nvSpPr>
            <xdr:cNvPr id="152598" name="Check Box 22" hidden="1">
              <a:extLst>
                <a:ext uri="{63B3BB69-23CF-44E3-9099-C40C66FF867C}">
                  <a14:compatExt spid="_x0000_s152598"/>
                </a:ext>
                <a:ext uri="{FF2B5EF4-FFF2-40B4-BE49-F238E27FC236}">
                  <a16:creationId xmlns:a16="http://schemas.microsoft.com/office/drawing/2014/main" id="{00000000-0008-0000-0B00-000016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of actual time/space usage for CACFP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160020</xdr:rowOff>
        </xdr:from>
        <xdr:to>
          <xdr:col>2</xdr:col>
          <xdr:colOff>304800</xdr:colOff>
          <xdr:row>49</xdr:row>
          <xdr:rowOff>0</xdr:rowOff>
        </xdr:to>
        <xdr:sp macro="" textlink="">
          <xdr:nvSpPr>
            <xdr:cNvPr id="152599" name="Check Box 23" hidden="1">
              <a:extLst>
                <a:ext uri="{63B3BB69-23CF-44E3-9099-C40C66FF867C}">
                  <a14:compatExt spid="_x0000_s152599"/>
                </a:ext>
                <a:ext uri="{FF2B5EF4-FFF2-40B4-BE49-F238E27FC236}">
                  <a16:creationId xmlns:a16="http://schemas.microsoft.com/office/drawing/2014/main" id="{00000000-0008-0000-0B00-000017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152400</xdr:rowOff>
        </xdr:from>
        <xdr:to>
          <xdr:col>4</xdr:col>
          <xdr:colOff>7620</xdr:colOff>
          <xdr:row>50</xdr:row>
          <xdr:rowOff>30480</xdr:rowOff>
        </xdr:to>
        <xdr:sp macro="" textlink="">
          <xdr:nvSpPr>
            <xdr:cNvPr id="152600" name="Check Box 24" hidden="1">
              <a:extLst>
                <a:ext uri="{63B3BB69-23CF-44E3-9099-C40C66FF867C}">
                  <a14:compatExt spid="_x0000_s152600"/>
                </a:ext>
                <a:ext uri="{FF2B5EF4-FFF2-40B4-BE49-F238E27FC236}">
                  <a16:creationId xmlns:a16="http://schemas.microsoft.com/office/drawing/2014/main" id="{00000000-0008-0000-0B00-000018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Information on the cost and square footage of the property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152400</xdr:rowOff>
        </xdr:from>
        <xdr:to>
          <xdr:col>3</xdr:col>
          <xdr:colOff>22860</xdr:colOff>
          <xdr:row>50</xdr:row>
          <xdr:rowOff>175260</xdr:rowOff>
        </xdr:to>
        <xdr:sp macro="" textlink="">
          <xdr:nvSpPr>
            <xdr:cNvPr id="152601" name="Check Box 25" hidden="1">
              <a:extLst>
                <a:ext uri="{63B3BB69-23CF-44E3-9099-C40C66FF867C}">
                  <a14:compatExt spid="_x0000_s152601"/>
                </a:ext>
                <a:ext uri="{FF2B5EF4-FFF2-40B4-BE49-F238E27FC236}">
                  <a16:creationId xmlns:a16="http://schemas.microsoft.com/office/drawing/2014/main" id="{00000000-0008-0000-0B00-000019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Depreciation schedule or use allowance,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152400</xdr:rowOff>
        </xdr:from>
        <xdr:to>
          <xdr:col>5</xdr:col>
          <xdr:colOff>937260</xdr:colOff>
          <xdr:row>52</xdr:row>
          <xdr:rowOff>30480</xdr:rowOff>
        </xdr:to>
        <xdr:sp macro="" textlink="">
          <xdr:nvSpPr>
            <xdr:cNvPr id="152602" name="Check Box 26" hidden="1">
              <a:extLst>
                <a:ext uri="{63B3BB69-23CF-44E3-9099-C40C66FF867C}">
                  <a14:compatExt spid="_x0000_s152602"/>
                </a:ext>
                <a:ext uri="{FF2B5EF4-FFF2-40B4-BE49-F238E27FC236}">
                  <a16:creationId xmlns:a16="http://schemas.microsoft.com/office/drawing/2014/main" id="{00000000-0008-0000-0B00-00001A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For Institutions budgeting rental costs for use of a private residence, obtain data on rental costs for comparable property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47</xdr:row>
          <xdr:rowOff>175260</xdr:rowOff>
        </xdr:from>
        <xdr:to>
          <xdr:col>1</xdr:col>
          <xdr:colOff>975360</xdr:colOff>
          <xdr:row>49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D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Current contracts for all benefits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2</xdr:col>
          <xdr:colOff>685800</xdr:colOff>
          <xdr:row>51</xdr:row>
          <xdr:rowOff>60960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D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Total benefits broken out by type and CACFP portion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160020</xdr:rowOff>
        </xdr:from>
        <xdr:to>
          <xdr:col>2</xdr:col>
          <xdr:colOff>685800</xdr:colOff>
          <xdr:row>53</xdr:row>
          <xdr:rowOff>30480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D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life insurance and retirement plans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175260</xdr:rowOff>
        </xdr:from>
        <xdr:to>
          <xdr:col>7</xdr:col>
          <xdr:colOff>731520</xdr:colOff>
          <xdr:row>52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D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Institution's written personnel policies governing benefits (e.g., vacation and/or sick leave, health insurance, retirement benefits, incentive payments and awards,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175260</xdr:rowOff>
        </xdr:from>
        <xdr:to>
          <xdr:col>3</xdr:col>
          <xdr:colOff>754380</xdr:colOff>
          <xdr:row>54</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D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canceled checks paid to health benefit programs, retirement plans, etc.</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40</xdr:row>
          <xdr:rowOff>160020</xdr:rowOff>
        </xdr:from>
        <xdr:to>
          <xdr:col>2</xdr:col>
          <xdr:colOff>182880</xdr:colOff>
          <xdr:row>42</xdr:row>
          <xdr:rowOff>22860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E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all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7620</xdr:rowOff>
        </xdr:from>
        <xdr:to>
          <xdr:col>4</xdr:col>
          <xdr:colOff>403860</xdr:colOff>
          <xdr:row>43</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E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 each item,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182880</xdr:rowOff>
        </xdr:from>
        <xdr:to>
          <xdr:col>4</xdr:col>
          <xdr:colOff>419100</xdr:colOff>
          <xdr:row>44</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E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quotes and/or contract proposals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175260</xdr:rowOff>
        </xdr:from>
        <xdr:to>
          <xdr:col>6</xdr:col>
          <xdr:colOff>60960</xdr:colOff>
          <xdr:row>47</xdr:row>
          <xdr:rowOff>30480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E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22860</xdr:rowOff>
        </xdr:from>
        <xdr:to>
          <xdr:col>5</xdr:col>
          <xdr:colOff>533400</xdr:colOff>
          <xdr:row>45</xdr:row>
          <xdr:rowOff>7620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E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175260</xdr:rowOff>
        </xdr:from>
        <xdr:to>
          <xdr:col>6</xdr:col>
          <xdr:colOff>60960</xdr:colOff>
          <xdr:row>48</xdr:row>
          <xdr:rowOff>30480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E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Copy of procurement documentation, if applicable.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6.vml"/><Relationship Id="rId7"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8.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9.vml"/><Relationship Id="rId7" Type="http://schemas.openxmlformats.org/officeDocument/2006/relationships/ctrlProp" Target="../ctrlProps/ctrlProp44.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10.vml"/><Relationship Id="rId7" Type="http://schemas.openxmlformats.org/officeDocument/2006/relationships/ctrlProp" Target="../ctrlProps/ctrlProp50.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11.vml"/><Relationship Id="rId7" Type="http://schemas.openxmlformats.org/officeDocument/2006/relationships/ctrlProp" Target="../ctrlProps/ctrlProp55.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12.vml"/><Relationship Id="rId7" Type="http://schemas.openxmlformats.org/officeDocument/2006/relationships/ctrlProp" Target="../ctrlProps/ctrlProp60.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3.vml"/><Relationship Id="rId7" Type="http://schemas.openxmlformats.org/officeDocument/2006/relationships/ctrlProp" Target="../ctrlProps/ctrlProp65.xml"/><Relationship Id="rId2" Type="http://schemas.openxmlformats.org/officeDocument/2006/relationships/drawing" Target="../drawings/drawing13.xml"/><Relationship Id="rId1" Type="http://schemas.openxmlformats.org/officeDocument/2006/relationships/printerSettings" Target="../printerSettings/printerSettings17.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vmlDrawing" Target="../drawings/vmlDrawing14.vml"/><Relationship Id="rId7" Type="http://schemas.openxmlformats.org/officeDocument/2006/relationships/ctrlProp" Target="../ctrlProps/ctrlProp70.xml"/><Relationship Id="rId2" Type="http://schemas.openxmlformats.org/officeDocument/2006/relationships/drawing" Target="../drawings/drawing14.xml"/><Relationship Id="rId1" Type="http://schemas.openxmlformats.org/officeDocument/2006/relationships/printerSettings" Target="../printerSettings/printerSettings19.bin"/><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ctrlProp" Target="../ctrlProps/ctrlProp67.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vmlDrawing" Target="../drawings/vmlDrawing15.vml"/><Relationship Id="rId7" Type="http://schemas.openxmlformats.org/officeDocument/2006/relationships/ctrlProp" Target="../ctrlProps/ctrlProp75.xml"/><Relationship Id="rId2" Type="http://schemas.openxmlformats.org/officeDocument/2006/relationships/drawing" Target="../drawings/drawing15.xml"/><Relationship Id="rId1" Type="http://schemas.openxmlformats.org/officeDocument/2006/relationships/printerSettings" Target="../printerSettings/printerSettings20.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16.vml"/><Relationship Id="rId7" Type="http://schemas.openxmlformats.org/officeDocument/2006/relationships/ctrlProp" Target="../ctrlProps/ctrlProp80.xml"/><Relationship Id="rId2" Type="http://schemas.openxmlformats.org/officeDocument/2006/relationships/drawing" Target="../drawings/drawing16.xml"/><Relationship Id="rId1" Type="http://schemas.openxmlformats.org/officeDocument/2006/relationships/printerSettings" Target="../printerSettings/printerSettings21.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22.bin"/><Relationship Id="rId6" Type="http://schemas.openxmlformats.org/officeDocument/2006/relationships/ctrlProp" Target="../ctrlProps/ctrlProp84.xml"/><Relationship Id="rId5" Type="http://schemas.openxmlformats.org/officeDocument/2006/relationships/ctrlProp" Target="../ctrlProps/ctrlProp83.xml"/><Relationship Id="rId4" Type="http://schemas.openxmlformats.org/officeDocument/2006/relationships/ctrlProp" Target="../ctrlProps/ctrlProp82.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8.vml"/><Relationship Id="rId7" Type="http://schemas.openxmlformats.org/officeDocument/2006/relationships/ctrlProp" Target="../ctrlProps/ctrlProp88.xml"/><Relationship Id="rId2" Type="http://schemas.openxmlformats.org/officeDocument/2006/relationships/drawing" Target="../drawings/drawing18.xml"/><Relationship Id="rId1" Type="http://schemas.openxmlformats.org/officeDocument/2006/relationships/printerSettings" Target="../printerSettings/printerSettings23.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93.xml"/><Relationship Id="rId2" Type="http://schemas.openxmlformats.org/officeDocument/2006/relationships/drawing" Target="../drawings/drawing19.xml"/><Relationship Id="rId1" Type="http://schemas.openxmlformats.org/officeDocument/2006/relationships/printerSettings" Target="../printerSettings/printerSettings24.bin"/><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20.vml"/><Relationship Id="rId7" Type="http://schemas.openxmlformats.org/officeDocument/2006/relationships/ctrlProp" Target="../ctrlProps/ctrlProp97.xml"/><Relationship Id="rId2" Type="http://schemas.openxmlformats.org/officeDocument/2006/relationships/drawing" Target="../drawings/drawing20.xml"/><Relationship Id="rId1" Type="http://schemas.openxmlformats.org/officeDocument/2006/relationships/printerSettings" Target="../printerSettings/printerSettings25.bin"/><Relationship Id="rId6" Type="http://schemas.openxmlformats.org/officeDocument/2006/relationships/ctrlProp" Target="../ctrlProps/ctrlProp96.xml"/><Relationship Id="rId5" Type="http://schemas.openxmlformats.org/officeDocument/2006/relationships/ctrlProp" Target="../ctrlProps/ctrlProp95.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vmlDrawing" Target="../drawings/vmlDrawing21.vml"/><Relationship Id="rId7" Type="http://schemas.openxmlformats.org/officeDocument/2006/relationships/ctrlProp" Target="../ctrlProps/ctrlProp103.xml"/><Relationship Id="rId2" Type="http://schemas.openxmlformats.org/officeDocument/2006/relationships/drawing" Target="../drawings/drawing21.xml"/><Relationship Id="rId1" Type="http://schemas.openxmlformats.org/officeDocument/2006/relationships/printerSettings" Target="../printerSettings/printerSettings26.bin"/><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 Id="rId9" Type="http://schemas.openxmlformats.org/officeDocument/2006/relationships/ctrlProp" Target="../ctrlProps/ctrlProp105.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10.xml"/><Relationship Id="rId3" Type="http://schemas.openxmlformats.org/officeDocument/2006/relationships/vmlDrawing" Target="../drawings/vmlDrawing22.vml"/><Relationship Id="rId7" Type="http://schemas.openxmlformats.org/officeDocument/2006/relationships/ctrlProp" Target="../ctrlProps/ctrlProp109.xml"/><Relationship Id="rId2" Type="http://schemas.openxmlformats.org/officeDocument/2006/relationships/drawing" Target="../drawings/drawing22.xml"/><Relationship Id="rId1" Type="http://schemas.openxmlformats.org/officeDocument/2006/relationships/printerSettings" Target="../printerSettings/printerSettings27.bin"/><Relationship Id="rId6" Type="http://schemas.openxmlformats.org/officeDocument/2006/relationships/ctrlProp" Target="../ctrlProps/ctrlProp108.xml"/><Relationship Id="rId5" Type="http://schemas.openxmlformats.org/officeDocument/2006/relationships/ctrlProp" Target="../ctrlProps/ctrlProp107.xml"/><Relationship Id="rId4" Type="http://schemas.openxmlformats.org/officeDocument/2006/relationships/ctrlProp" Target="../ctrlProps/ctrlProp10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115.xml"/><Relationship Id="rId3" Type="http://schemas.openxmlformats.org/officeDocument/2006/relationships/vmlDrawing" Target="../drawings/vmlDrawing23.vml"/><Relationship Id="rId7" Type="http://schemas.openxmlformats.org/officeDocument/2006/relationships/ctrlProp" Target="../ctrlProps/ctrlProp114.xml"/><Relationship Id="rId2" Type="http://schemas.openxmlformats.org/officeDocument/2006/relationships/drawing" Target="../drawings/drawing23.xml"/><Relationship Id="rId1" Type="http://schemas.openxmlformats.org/officeDocument/2006/relationships/printerSettings" Target="../printerSettings/printerSettings28.bin"/><Relationship Id="rId6" Type="http://schemas.openxmlformats.org/officeDocument/2006/relationships/ctrlProp" Target="../ctrlProps/ctrlProp113.xml"/><Relationship Id="rId5" Type="http://schemas.openxmlformats.org/officeDocument/2006/relationships/ctrlProp" Target="../ctrlProps/ctrlProp112.xml"/><Relationship Id="rId4" Type="http://schemas.openxmlformats.org/officeDocument/2006/relationships/ctrlProp" Target="../ctrlProps/ctrlProp111.xml"/><Relationship Id="rId9" Type="http://schemas.openxmlformats.org/officeDocument/2006/relationships/ctrlProp" Target="../ctrlProps/ctrlProp116.xm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nutritionnc.com/snp/pdf/796-2Rev4printable.pdf" TargetMode="External"/></Relationships>
</file>

<file path=xl/worksheets/_rels/sheet4.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image" Target="../media/image8.emf"/><Relationship Id="rId26" Type="http://schemas.openxmlformats.org/officeDocument/2006/relationships/image" Target="../media/image12.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6.emf"/><Relationship Id="rId42" Type="http://schemas.openxmlformats.org/officeDocument/2006/relationships/image" Target="../media/image20.emf"/><Relationship Id="rId47" Type="http://schemas.openxmlformats.org/officeDocument/2006/relationships/control" Target="../activeX/activeX23.xml"/><Relationship Id="rId50" Type="http://schemas.openxmlformats.org/officeDocument/2006/relationships/image" Target="../media/image24.emf"/><Relationship Id="rId55" Type="http://schemas.openxmlformats.org/officeDocument/2006/relationships/control" Target="../activeX/activeX27.xml"/><Relationship Id="rId7" Type="http://schemas.openxmlformats.org/officeDocument/2006/relationships/control" Target="../activeX/activeX3.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8.emf"/><Relationship Id="rId46" Type="http://schemas.openxmlformats.org/officeDocument/2006/relationships/image" Target="../media/image22.emf"/><Relationship Id="rId2" Type="http://schemas.openxmlformats.org/officeDocument/2006/relationships/vmlDrawing" Target="../drawings/vmlDrawing2.vml"/><Relationship Id="rId16" Type="http://schemas.openxmlformats.org/officeDocument/2006/relationships/image" Target="../media/image7.emf"/><Relationship Id="rId20" Type="http://schemas.openxmlformats.org/officeDocument/2006/relationships/image" Target="../media/image9.emf"/><Relationship Id="rId29" Type="http://schemas.openxmlformats.org/officeDocument/2006/relationships/control" Target="../activeX/activeX14.xml"/><Relationship Id="rId41" Type="http://schemas.openxmlformats.org/officeDocument/2006/relationships/control" Target="../activeX/activeX20.xml"/><Relationship Id="rId54" Type="http://schemas.openxmlformats.org/officeDocument/2006/relationships/image" Target="../media/image26.emf"/><Relationship Id="rId1" Type="http://schemas.openxmlformats.org/officeDocument/2006/relationships/drawing" Target="../drawings/drawing2.xml"/><Relationship Id="rId6" Type="http://schemas.openxmlformats.org/officeDocument/2006/relationships/image" Target="../media/image2.emf"/><Relationship Id="rId11" Type="http://schemas.openxmlformats.org/officeDocument/2006/relationships/control" Target="../activeX/activeX5.xml"/><Relationship Id="rId24" Type="http://schemas.openxmlformats.org/officeDocument/2006/relationships/image" Target="../media/image11.emf"/><Relationship Id="rId32" Type="http://schemas.openxmlformats.org/officeDocument/2006/relationships/image" Target="../media/image15.emf"/><Relationship Id="rId37" Type="http://schemas.openxmlformats.org/officeDocument/2006/relationships/control" Target="../activeX/activeX18.xml"/><Relationship Id="rId40" Type="http://schemas.openxmlformats.org/officeDocument/2006/relationships/image" Target="../media/image19.emf"/><Relationship Id="rId45" Type="http://schemas.openxmlformats.org/officeDocument/2006/relationships/control" Target="../activeX/activeX22.xml"/><Relationship Id="rId53" Type="http://schemas.openxmlformats.org/officeDocument/2006/relationships/control" Target="../activeX/activeX26.xml"/><Relationship Id="rId5" Type="http://schemas.openxmlformats.org/officeDocument/2006/relationships/control" Target="../activeX/activeX2.x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3.emf"/><Relationship Id="rId36" Type="http://schemas.openxmlformats.org/officeDocument/2006/relationships/image" Target="../media/image17.emf"/><Relationship Id="rId49" Type="http://schemas.openxmlformats.org/officeDocument/2006/relationships/control" Target="../activeX/activeX24.xml"/><Relationship Id="rId10" Type="http://schemas.openxmlformats.org/officeDocument/2006/relationships/image" Target="../media/image4.emf"/><Relationship Id="rId19" Type="http://schemas.openxmlformats.org/officeDocument/2006/relationships/control" Target="../activeX/activeX9.xml"/><Relationship Id="rId31" Type="http://schemas.openxmlformats.org/officeDocument/2006/relationships/control" Target="../activeX/activeX15.xml"/><Relationship Id="rId44" Type="http://schemas.openxmlformats.org/officeDocument/2006/relationships/image" Target="../media/image21.emf"/><Relationship Id="rId52" Type="http://schemas.openxmlformats.org/officeDocument/2006/relationships/image" Target="../media/image25.emf"/><Relationship Id="rId4" Type="http://schemas.openxmlformats.org/officeDocument/2006/relationships/image" Target="../media/image1.emf"/><Relationship Id="rId9" Type="http://schemas.openxmlformats.org/officeDocument/2006/relationships/control" Target="../activeX/activeX4.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3.xml"/><Relationship Id="rId30" Type="http://schemas.openxmlformats.org/officeDocument/2006/relationships/image" Target="../media/image14.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3.emf"/><Relationship Id="rId56" Type="http://schemas.openxmlformats.org/officeDocument/2006/relationships/image" Target="../media/image27.emf"/><Relationship Id="rId8" Type="http://schemas.openxmlformats.org/officeDocument/2006/relationships/image" Target="../media/image3.emf"/><Relationship Id="rId51" Type="http://schemas.openxmlformats.org/officeDocument/2006/relationships/control" Target="../activeX/activeX25.xml"/><Relationship Id="rId3"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80D46-1DB9-401A-B659-12783D2CA33A}">
  <sheetPr codeName="Sheet19">
    <tabColor rgb="FFFF0000"/>
  </sheetPr>
  <dimension ref="B1:D34"/>
  <sheetViews>
    <sheetView workbookViewId="0">
      <selection activeCell="C15" sqref="C15:D15"/>
    </sheetView>
  </sheetViews>
  <sheetFormatPr defaultColWidth="8.88671875" defaultRowHeight="14.4" x14ac:dyDescent="0.3"/>
  <cols>
    <col min="1" max="1" width="3.6640625" style="842" customWidth="1"/>
    <col min="2" max="2" width="39.88671875" style="842" customWidth="1"/>
    <col min="3" max="3" width="40.6640625" style="842" customWidth="1"/>
    <col min="4" max="4" width="12.6640625" style="842" customWidth="1"/>
    <col min="5" max="16384" width="8.88671875" style="842"/>
  </cols>
  <sheetData>
    <row r="1" spans="2:4" ht="15" thickBot="1" x14ac:dyDescent="0.35"/>
    <row r="2" spans="2:4" x14ac:dyDescent="0.3">
      <c r="B2" s="960" t="s">
        <v>846</v>
      </c>
      <c r="C2" s="961"/>
      <c r="D2" s="962"/>
    </row>
    <row r="3" spans="2:4" ht="15" thickBot="1" x14ac:dyDescent="0.35">
      <c r="B3" s="963"/>
      <c r="C3" s="964"/>
      <c r="D3" s="965"/>
    </row>
    <row r="4" spans="2:4" ht="15" customHeight="1" x14ac:dyDescent="0.3">
      <c r="B4" s="966" t="s">
        <v>0</v>
      </c>
      <c r="C4" s="967"/>
      <c r="D4" s="968"/>
    </row>
    <row r="5" spans="2:4" x14ac:dyDescent="0.3">
      <c r="B5" s="955" t="s">
        <v>874</v>
      </c>
      <c r="C5" s="956"/>
      <c r="D5" s="957"/>
    </row>
    <row r="6" spans="2:4" x14ac:dyDescent="0.3">
      <c r="B6" s="955" t="s">
        <v>871</v>
      </c>
      <c r="C6" s="956"/>
      <c r="D6" s="957"/>
    </row>
    <row r="7" spans="2:4" x14ac:dyDescent="0.3">
      <c r="B7" s="955" t="s">
        <v>1</v>
      </c>
      <c r="C7" s="956"/>
      <c r="D7" s="957"/>
    </row>
    <row r="8" spans="2:4" x14ac:dyDescent="0.3">
      <c r="B8" s="955" t="str">
        <f>'Budget Summary'!A5</f>
        <v>Application Update:  Budget for Unaffiliated Sponsored Centers</v>
      </c>
      <c r="C8" s="958"/>
      <c r="D8" s="959"/>
    </row>
    <row r="9" spans="2:4" ht="15" thickBot="1" x14ac:dyDescent="0.35">
      <c r="B9" s="955" t="str">
        <f>'Budget Summary'!A6</f>
        <v>Program Year:  October 1, 2022 - September 30, 2023</v>
      </c>
      <c r="C9" s="958"/>
      <c r="D9" s="959"/>
    </row>
    <row r="10" spans="2:4" ht="15" thickBot="1" x14ac:dyDescent="0.35">
      <c r="B10" s="17"/>
      <c r="C10" s="15"/>
      <c r="D10" s="16"/>
    </row>
    <row r="11" spans="2:4" ht="15" thickBot="1" x14ac:dyDescent="0.35">
      <c r="B11" s="969" t="s">
        <v>847</v>
      </c>
      <c r="C11" s="970"/>
      <c r="D11" s="971"/>
    </row>
    <row r="12" spans="2:4" ht="15" thickBot="1" x14ac:dyDescent="0.35">
      <c r="B12" s="11"/>
      <c r="C12" s="5"/>
      <c r="D12" s="12"/>
    </row>
    <row r="13" spans="2:4" ht="18" thickBot="1" x14ac:dyDescent="0.4">
      <c r="B13" s="972" t="s">
        <v>744</v>
      </c>
      <c r="C13" s="973"/>
      <c r="D13" s="974"/>
    </row>
    <row r="14" spans="2:4" ht="18" thickBot="1" x14ac:dyDescent="0.4">
      <c r="B14" s="872"/>
      <c r="C14" s="873"/>
      <c r="D14" s="874"/>
    </row>
    <row r="15" spans="2:4" ht="24" thickBot="1" x14ac:dyDescent="0.5">
      <c r="B15" s="875" t="s">
        <v>745</v>
      </c>
      <c r="C15" s="975"/>
      <c r="D15" s="976"/>
    </row>
    <row r="16" spans="2:4" ht="15" thickBot="1" x14ac:dyDescent="0.35">
      <c r="B16" s="875"/>
      <c r="C16" s="876"/>
      <c r="D16" s="877"/>
    </row>
    <row r="17" spans="2:4" ht="24" thickBot="1" x14ac:dyDescent="0.5">
      <c r="B17" s="878" t="s">
        <v>159</v>
      </c>
      <c r="C17" s="977"/>
      <c r="D17" s="978"/>
    </row>
    <row r="18" spans="2:4" ht="15" thickBot="1" x14ac:dyDescent="0.35">
      <c r="B18" s="875"/>
      <c r="C18" s="876"/>
      <c r="D18" s="877"/>
    </row>
    <row r="19" spans="2:4" ht="24" thickBot="1" x14ac:dyDescent="0.5">
      <c r="B19" s="878" t="s">
        <v>746</v>
      </c>
      <c r="C19" s="979"/>
      <c r="D19" s="980"/>
    </row>
    <row r="20" spans="2:4" ht="15" thickBot="1" x14ac:dyDescent="0.35">
      <c r="B20" s="875"/>
      <c r="D20" s="844"/>
    </row>
    <row r="21" spans="2:4" ht="24" thickBot="1" x14ac:dyDescent="0.5">
      <c r="B21" s="875" t="s">
        <v>747</v>
      </c>
      <c r="C21" s="977"/>
      <c r="D21" s="978"/>
    </row>
    <row r="22" spans="2:4" ht="15" thickBot="1" x14ac:dyDescent="0.35">
      <c r="B22" s="875"/>
      <c r="D22" s="844"/>
    </row>
    <row r="23" spans="2:4" ht="24" thickBot="1" x14ac:dyDescent="0.5">
      <c r="B23" s="878" t="s">
        <v>159</v>
      </c>
      <c r="C23" s="977"/>
      <c r="D23" s="978"/>
    </row>
    <row r="24" spans="2:4" ht="15" thickBot="1" x14ac:dyDescent="0.35">
      <c r="B24" s="875"/>
      <c r="D24" s="844"/>
    </row>
    <row r="25" spans="2:4" ht="24" thickBot="1" x14ac:dyDescent="0.5">
      <c r="B25" s="878" t="s">
        <v>748</v>
      </c>
      <c r="C25" s="979"/>
      <c r="D25" s="980"/>
    </row>
    <row r="26" spans="2:4" ht="15" thickBot="1" x14ac:dyDescent="0.35">
      <c r="B26" s="843"/>
      <c r="D26" s="844"/>
    </row>
    <row r="27" spans="2:4" ht="18" thickBot="1" x14ac:dyDescent="0.4">
      <c r="B27" s="972" t="s">
        <v>749</v>
      </c>
      <c r="C27" s="973"/>
      <c r="D27" s="974"/>
    </row>
    <row r="28" spans="2:4" ht="18" thickBot="1" x14ac:dyDescent="0.4">
      <c r="B28" s="872"/>
      <c r="C28" s="879"/>
      <c r="D28" s="880"/>
    </row>
    <row r="29" spans="2:4" ht="24" thickBot="1" x14ac:dyDescent="0.5">
      <c r="B29" s="875" t="s">
        <v>750</v>
      </c>
      <c r="C29" s="977"/>
      <c r="D29" s="978"/>
    </row>
    <row r="30" spans="2:4" ht="15" thickBot="1" x14ac:dyDescent="0.35">
      <c r="B30" s="875"/>
      <c r="D30" s="844"/>
    </row>
    <row r="31" spans="2:4" ht="24" thickBot="1" x14ac:dyDescent="0.5">
      <c r="B31" s="878" t="s">
        <v>159</v>
      </c>
      <c r="C31" s="977"/>
      <c r="D31" s="978"/>
    </row>
    <row r="32" spans="2:4" ht="15" thickBot="1" x14ac:dyDescent="0.35">
      <c r="B32" s="875"/>
      <c r="D32" s="844"/>
    </row>
    <row r="33" spans="2:4" ht="24" thickBot="1" x14ac:dyDescent="0.5">
      <c r="B33" s="878" t="s">
        <v>748</v>
      </c>
      <c r="C33" s="979"/>
      <c r="D33" s="980"/>
    </row>
    <row r="34" spans="2:4" ht="15" thickBot="1" x14ac:dyDescent="0.35">
      <c r="B34" s="11"/>
      <c r="C34" s="5"/>
      <c r="D34" s="12"/>
    </row>
  </sheetData>
  <sheetProtection algorithmName="SHA-512" hashValue="2FVLgtYM47VIWU1sRNFLTIaf2KX2feX/36bkRhcedDUxqdZCniKiwP99dqbJAEPzL5IiRaQNefY+9okcRkxpJw==" saltValue="kHlE23uL8jjbp9MmpKZzzA==" spinCount="100000" sheet="1" objects="1" scenarios="1"/>
  <mergeCells count="20">
    <mergeCell ref="C31:D31"/>
    <mergeCell ref="C33:D33"/>
    <mergeCell ref="C19:D19"/>
    <mergeCell ref="C21:D21"/>
    <mergeCell ref="C23:D23"/>
    <mergeCell ref="C25:D25"/>
    <mergeCell ref="B27:D27"/>
    <mergeCell ref="B11:D11"/>
    <mergeCell ref="B13:D13"/>
    <mergeCell ref="C15:D15"/>
    <mergeCell ref="C17:D17"/>
    <mergeCell ref="C29:D29"/>
    <mergeCell ref="B7:D7"/>
    <mergeCell ref="B8:D8"/>
    <mergeCell ref="B9:D9"/>
    <mergeCell ref="B2:D2"/>
    <mergeCell ref="B3:D3"/>
    <mergeCell ref="B4:D4"/>
    <mergeCell ref="B5:D5"/>
    <mergeCell ref="B6:D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E07D-954E-4B5A-9E55-02FAA5E867C4}">
  <sheetPr codeName="Sheet21">
    <tabColor rgb="FFFFE699"/>
    <pageSetUpPr fitToPage="1"/>
  </sheetPr>
  <dimension ref="A1:F43"/>
  <sheetViews>
    <sheetView zoomScaleNormal="100" workbookViewId="0">
      <selection activeCell="A8" sqref="A8:B8"/>
    </sheetView>
  </sheetViews>
  <sheetFormatPr defaultRowHeight="14.4" x14ac:dyDescent="0.3"/>
  <cols>
    <col min="1" max="1" width="13.33203125" customWidth="1"/>
    <col min="2" max="2" width="19.33203125" customWidth="1"/>
    <col min="3" max="3" width="16.44140625" customWidth="1"/>
    <col min="4" max="4" width="19.33203125" customWidth="1"/>
    <col min="5" max="5" width="19.6640625" customWidth="1"/>
    <col min="6" max="6" width="16.88671875" customWidth="1"/>
  </cols>
  <sheetData>
    <row r="1" spans="1:6" ht="15" thickBot="1" x14ac:dyDescent="0.35">
      <c r="A1" s="80" t="s">
        <v>36</v>
      </c>
      <c r="B1" s="1169">
        <f>'Budget Summary'!$D9</f>
        <v>0</v>
      </c>
      <c r="C1" s="1169"/>
      <c r="D1" s="1169"/>
      <c r="E1" s="81" t="s">
        <v>13</v>
      </c>
      <c r="F1" s="82">
        <f>'Budget Summary'!H9</f>
        <v>0</v>
      </c>
    </row>
    <row r="2" spans="1:6" ht="16.2" thickBot="1" x14ac:dyDescent="0.35">
      <c r="A2" s="1284" t="s">
        <v>514</v>
      </c>
      <c r="B2" s="1285"/>
      <c r="C2" s="1285"/>
      <c r="D2" s="1285"/>
      <c r="E2" s="1285"/>
      <c r="F2" s="1286"/>
    </row>
    <row r="3" spans="1:6" x14ac:dyDescent="0.3">
      <c r="A3" s="211"/>
      <c r="B3" s="209"/>
      <c r="C3" s="209"/>
      <c r="D3" s="209"/>
      <c r="E3" s="209"/>
      <c r="F3" s="210"/>
    </row>
    <row r="4" spans="1:6" ht="15" thickBot="1" x14ac:dyDescent="0.35">
      <c r="A4" s="211"/>
      <c r="B4" s="209"/>
      <c r="C4" s="209"/>
      <c r="D4" s="209"/>
      <c r="E4" s="209"/>
      <c r="F4" s="210"/>
    </row>
    <row r="5" spans="1:6" ht="15" thickBot="1" x14ac:dyDescent="0.35">
      <c r="A5" s="1189">
        <v>1</v>
      </c>
      <c r="B5" s="1190"/>
      <c r="C5" s="112">
        <v>2</v>
      </c>
      <c r="D5" s="188">
        <v>3</v>
      </c>
      <c r="E5" s="112"/>
      <c r="F5" s="188">
        <v>4</v>
      </c>
    </row>
    <row r="6" spans="1:6" ht="29.4" thickBot="1" x14ac:dyDescent="0.35">
      <c r="A6" s="1207" t="s">
        <v>109</v>
      </c>
      <c r="B6" s="1282"/>
      <c r="C6" s="239" t="s">
        <v>63</v>
      </c>
      <c r="D6" s="239" t="s">
        <v>86</v>
      </c>
      <c r="E6" s="239" t="s">
        <v>480</v>
      </c>
      <c r="F6" s="305" t="s">
        <v>481</v>
      </c>
    </row>
    <row r="7" spans="1:6" ht="15" thickBot="1" x14ac:dyDescent="0.35">
      <c r="A7" s="1327" t="s">
        <v>110</v>
      </c>
      <c r="B7" s="1328"/>
      <c r="C7" s="356">
        <v>12000</v>
      </c>
      <c r="D7" s="357">
        <v>1</v>
      </c>
      <c r="E7" s="356">
        <v>12000</v>
      </c>
      <c r="F7" s="358">
        <v>12000</v>
      </c>
    </row>
    <row r="8" spans="1:6" x14ac:dyDescent="0.3">
      <c r="A8" s="1329"/>
      <c r="B8" s="1330"/>
      <c r="C8" s="134"/>
      <c r="D8" s="306"/>
      <c r="E8" s="136" t="str">
        <f>IF(C8&lt;1,"",C8*D8)</f>
        <v/>
      </c>
      <c r="F8" s="140"/>
    </row>
    <row r="9" spans="1:6" x14ac:dyDescent="0.3">
      <c r="A9" s="1326"/>
      <c r="B9" s="1225"/>
      <c r="C9" s="257"/>
      <c r="D9" s="223"/>
      <c r="E9" s="144" t="str">
        <f t="shared" ref="E9:E15" si="0">IF(C9&lt;1,"",C9*D9)</f>
        <v/>
      </c>
      <c r="F9" s="224"/>
    </row>
    <row r="10" spans="1:6" x14ac:dyDescent="0.3">
      <c r="A10" s="1326"/>
      <c r="B10" s="1225"/>
      <c r="C10" s="257"/>
      <c r="D10" s="223"/>
      <c r="E10" s="144" t="str">
        <f t="shared" si="0"/>
        <v/>
      </c>
      <c r="F10" s="224"/>
    </row>
    <row r="11" spans="1:6" x14ac:dyDescent="0.3">
      <c r="A11" s="1326"/>
      <c r="B11" s="1225"/>
      <c r="C11" s="257"/>
      <c r="D11" s="223"/>
      <c r="E11" s="144" t="str">
        <f t="shared" si="0"/>
        <v/>
      </c>
      <c r="F11" s="224"/>
    </row>
    <row r="12" spans="1:6" x14ac:dyDescent="0.3">
      <c r="A12" s="1326"/>
      <c r="B12" s="1225"/>
      <c r="C12" s="257"/>
      <c r="D12" s="223"/>
      <c r="E12" s="144" t="str">
        <f t="shared" si="0"/>
        <v/>
      </c>
      <c r="F12" s="224"/>
    </row>
    <row r="13" spans="1:6" x14ac:dyDescent="0.3">
      <c r="A13" s="1326"/>
      <c r="B13" s="1225"/>
      <c r="C13" s="257"/>
      <c r="D13" s="223"/>
      <c r="E13" s="144" t="str">
        <f t="shared" si="0"/>
        <v/>
      </c>
      <c r="F13" s="224"/>
    </row>
    <row r="14" spans="1:6" x14ac:dyDescent="0.3">
      <c r="A14" s="1326"/>
      <c r="B14" s="1225"/>
      <c r="C14" s="257"/>
      <c r="D14" s="223"/>
      <c r="E14" s="144" t="str">
        <f t="shared" si="0"/>
        <v/>
      </c>
      <c r="F14" s="224"/>
    </row>
    <row r="15" spans="1:6" ht="15" thickBot="1" x14ac:dyDescent="0.35">
      <c r="A15" s="1323"/>
      <c r="B15" s="1324"/>
      <c r="C15" s="150"/>
      <c r="D15" s="227"/>
      <c r="E15" s="307" t="str">
        <f t="shared" si="0"/>
        <v/>
      </c>
      <c r="F15" s="228"/>
    </row>
    <row r="16" spans="1:6" ht="15" thickBot="1" x14ac:dyDescent="0.35">
      <c r="A16" s="229"/>
      <c r="B16" s="235"/>
      <c r="C16" s="1325" t="s">
        <v>22</v>
      </c>
      <c r="D16" s="1325"/>
      <c r="E16" s="359">
        <f>SUM(E8:E15)</f>
        <v>0</v>
      </c>
      <c r="F16" s="260">
        <f>ROUND(SUM(F8:F15),2)</f>
        <v>0</v>
      </c>
    </row>
    <row r="17" spans="1:6" x14ac:dyDescent="0.3">
      <c r="A17" s="1"/>
      <c r="F17" s="2"/>
    </row>
    <row r="18" spans="1:6" x14ac:dyDescent="0.3">
      <c r="A18" s="1"/>
      <c r="F18" s="2"/>
    </row>
    <row r="19" spans="1:6" ht="15" thickBot="1" x14ac:dyDescent="0.35">
      <c r="A19" s="261" t="s">
        <v>82</v>
      </c>
      <c r="B19" s="262"/>
      <c r="C19" s="262"/>
      <c r="D19" s="262"/>
      <c r="E19" s="262"/>
      <c r="F19" s="264"/>
    </row>
    <row r="20" spans="1:6" x14ac:dyDescent="0.3">
      <c r="A20" s="1331" t="s">
        <v>93</v>
      </c>
      <c r="B20" s="1332"/>
      <c r="C20" s="1332"/>
      <c r="D20" s="1332"/>
      <c r="E20" s="1332"/>
      <c r="F20" s="1333"/>
    </row>
    <row r="21" spans="1:6" x14ac:dyDescent="0.3">
      <c r="A21" s="1334"/>
      <c r="B21" s="1335"/>
      <c r="C21" s="1335"/>
      <c r="D21" s="1335"/>
      <c r="E21" s="1335"/>
      <c r="F21" s="1336"/>
    </row>
    <row r="22" spans="1:6" x14ac:dyDescent="0.3">
      <c r="A22" s="1334"/>
      <c r="B22" s="1335"/>
      <c r="C22" s="1335"/>
      <c r="D22" s="1335"/>
      <c r="E22" s="1335"/>
      <c r="F22" s="1336"/>
    </row>
    <row r="23" spans="1:6" x14ac:dyDescent="0.3">
      <c r="A23" s="1334"/>
      <c r="B23" s="1335"/>
      <c r="C23" s="1335"/>
      <c r="D23" s="1335"/>
      <c r="E23" s="1335"/>
      <c r="F23" s="1336"/>
    </row>
    <row r="24" spans="1:6" ht="15" thickBot="1" x14ac:dyDescent="0.35">
      <c r="A24" s="1337"/>
      <c r="B24" s="1338"/>
      <c r="C24" s="1338"/>
      <c r="D24" s="1338"/>
      <c r="E24" s="1338"/>
      <c r="F24" s="1339"/>
    </row>
    <row r="25" spans="1:6" x14ac:dyDescent="0.3">
      <c r="A25" s="1"/>
      <c r="F25" s="2"/>
    </row>
    <row r="26" spans="1:6" x14ac:dyDescent="0.3">
      <c r="A26" s="87" t="s">
        <v>477</v>
      </c>
      <c r="F26" s="2"/>
    </row>
    <row r="27" spans="1:6" x14ac:dyDescent="0.3">
      <c r="A27" s="92" t="s">
        <v>56</v>
      </c>
      <c r="F27" s="2"/>
    </row>
    <row r="28" spans="1:6" ht="29.4" customHeight="1" x14ac:dyDescent="0.3">
      <c r="A28" s="163">
        <v>1</v>
      </c>
      <c r="B28" s="1265" t="s">
        <v>445</v>
      </c>
      <c r="C28" s="1265"/>
      <c r="D28" s="1265"/>
      <c r="E28" s="1265"/>
      <c r="F28" s="1340"/>
    </row>
    <row r="29" spans="1:6" x14ac:dyDescent="0.3">
      <c r="A29" s="163">
        <v>2</v>
      </c>
      <c r="B29" s="231" t="s">
        <v>412</v>
      </c>
      <c r="C29" s="18"/>
      <c r="D29" s="18"/>
      <c r="E29" s="18"/>
      <c r="F29" s="19"/>
    </row>
    <row r="30" spans="1:6" ht="30" customHeight="1" x14ac:dyDescent="0.3">
      <c r="A30" s="163">
        <v>3</v>
      </c>
      <c r="B30" s="1265" t="s">
        <v>702</v>
      </c>
      <c r="C30" s="1265"/>
      <c r="D30" s="1265"/>
      <c r="E30" s="1265"/>
      <c r="F30" s="1340"/>
    </row>
    <row r="31" spans="1:6" x14ac:dyDescent="0.3">
      <c r="A31" s="163">
        <v>4</v>
      </c>
      <c r="B31" s="166" t="s">
        <v>446</v>
      </c>
      <c r="C31" s="161"/>
      <c r="D31" s="161"/>
      <c r="E31" s="161"/>
      <c r="F31" s="162"/>
    </row>
    <row r="32" spans="1:6" x14ac:dyDescent="0.3">
      <c r="A32" s="92"/>
      <c r="B32" s="166"/>
      <c r="C32" s="161"/>
      <c r="D32" s="161"/>
      <c r="E32" s="161"/>
      <c r="F32" s="162"/>
    </row>
    <row r="33" spans="1:6" x14ac:dyDescent="0.3">
      <c r="A33" s="211" t="s">
        <v>447</v>
      </c>
      <c r="B33" s="166"/>
      <c r="C33" s="231"/>
      <c r="D33" s="231"/>
      <c r="E33" s="231"/>
      <c r="F33" s="309"/>
    </row>
    <row r="34" spans="1:6" x14ac:dyDescent="0.3">
      <c r="A34" s="21"/>
      <c r="B34" s="22"/>
      <c r="C34" s="22"/>
      <c r="D34" s="22"/>
      <c r="E34" s="22"/>
      <c r="F34" s="23"/>
    </row>
    <row r="35" spans="1:6" x14ac:dyDescent="0.3">
      <c r="A35" s="211" t="s">
        <v>842</v>
      </c>
      <c r="B35" s="27"/>
      <c r="C35" s="368"/>
      <c r="D35" s="368"/>
      <c r="F35" s="2"/>
    </row>
    <row r="36" spans="1:6" x14ac:dyDescent="0.3">
      <c r="A36" s="841"/>
      <c r="B36" s="27"/>
      <c r="C36" s="368"/>
      <c r="D36" s="368"/>
      <c r="F36" s="2"/>
    </row>
    <row r="37" spans="1:6" x14ac:dyDescent="0.3">
      <c r="A37" s="841"/>
      <c r="B37" s="27"/>
      <c r="C37" s="368"/>
      <c r="D37" s="368"/>
      <c r="F37" s="2"/>
    </row>
    <row r="38" spans="1:6" x14ac:dyDescent="0.3">
      <c r="A38" s="841"/>
      <c r="B38" s="27"/>
      <c r="C38" s="368"/>
      <c r="D38" s="368"/>
      <c r="F38" s="2"/>
    </row>
    <row r="39" spans="1:6" ht="15" thickBot="1" x14ac:dyDescent="0.35">
      <c r="A39" s="261"/>
      <c r="B39" s="262"/>
      <c r="C39" s="262"/>
      <c r="D39" s="262"/>
      <c r="F39" s="2"/>
    </row>
    <row r="40" spans="1:6" x14ac:dyDescent="0.3">
      <c r="A40" s="1343" t="s">
        <v>634</v>
      </c>
      <c r="B40" s="1344"/>
      <c r="C40" s="1344"/>
      <c r="D40" s="1344"/>
      <c r="E40" s="1344"/>
      <c r="F40" s="1345"/>
    </row>
    <row r="41" spans="1:6" ht="15" thickBot="1" x14ac:dyDescent="0.35">
      <c r="A41" s="11"/>
      <c r="B41" s="5"/>
      <c r="C41" s="5"/>
      <c r="D41" s="5"/>
      <c r="E41" s="5"/>
      <c r="F41" s="12"/>
    </row>
    <row r="42" spans="1:6" ht="15" thickBot="1" x14ac:dyDescent="0.35">
      <c r="A42" s="1341" t="s">
        <v>514</v>
      </c>
      <c r="B42" s="1342"/>
      <c r="C42" s="1342"/>
      <c r="D42" s="480"/>
      <c r="E42" s="480"/>
      <c r="F42" s="481"/>
    </row>
    <row r="43" spans="1:6" s="507" customFormat="1" ht="12.6" thickBot="1" x14ac:dyDescent="0.3">
      <c r="A43" s="475" t="s">
        <v>636</v>
      </c>
      <c r="B43" s="476"/>
      <c r="C43" s="476"/>
      <c r="D43" s="476"/>
      <c r="E43" s="474"/>
      <c r="F43" s="477" t="s">
        <v>873</v>
      </c>
    </row>
  </sheetData>
  <sheetProtection algorithmName="SHA-512" hashValue="PbfKvVSjJQnzG1BFzcf2xy7HRHXwaFBdfBtPow2C2qV3okviCPOv/taEHpiMoR3ZXZ91ABXsPODUSO+dK0Gqmw==" saltValue="PkCjEtpL+1aOmkdcalulYQ==" spinCount="100000" sheet="1" objects="1" scenarios="1"/>
  <mergeCells count="19">
    <mergeCell ref="A20:F24"/>
    <mergeCell ref="B28:F28"/>
    <mergeCell ref="B30:F30"/>
    <mergeCell ref="A42:C42"/>
    <mergeCell ref="A40:F40"/>
    <mergeCell ref="A15:B15"/>
    <mergeCell ref="C16:D16"/>
    <mergeCell ref="A14:B14"/>
    <mergeCell ref="B1:D1"/>
    <mergeCell ref="A2:F2"/>
    <mergeCell ref="A5:B5"/>
    <mergeCell ref="A6:B6"/>
    <mergeCell ref="A7:B7"/>
    <mergeCell ref="A8:B8"/>
    <mergeCell ref="A9:B9"/>
    <mergeCell ref="A10:B10"/>
    <mergeCell ref="A11:B11"/>
    <mergeCell ref="A12:B12"/>
    <mergeCell ref="A13:B13"/>
  </mergeCells>
  <pageMargins left="0.7" right="0.7" top="0.75" bottom="0.75" header="0.3" footer="0.3"/>
  <pageSetup scale="86" orientation="portrait" r:id="rId1"/>
  <ignoredErrors>
    <ignoredError sqref="F1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75105" r:id="rId4" name="Check Box 1">
              <controlPr defaultSize="0" autoFill="0" autoLine="0" autoPict="0">
                <anchor moveWithCells="1">
                  <from>
                    <xdr:col>0</xdr:col>
                    <xdr:colOff>0</xdr:colOff>
                    <xdr:row>34</xdr:row>
                    <xdr:rowOff>144780</xdr:rowOff>
                  </from>
                  <to>
                    <xdr:col>4</xdr:col>
                    <xdr:colOff>990600</xdr:colOff>
                    <xdr:row>36</xdr:row>
                    <xdr:rowOff>22860</xdr:rowOff>
                  </to>
                </anchor>
              </controlPr>
            </control>
          </mc:Choice>
        </mc:AlternateContent>
        <mc:AlternateContent xmlns:mc="http://schemas.openxmlformats.org/markup-compatibility/2006">
          <mc:Choice Requires="x14">
            <control shapeId="175106" r:id="rId5" name="Check Box 2">
              <controlPr defaultSize="0" autoFill="0" autoLine="0" autoPict="0">
                <anchor moveWithCells="1">
                  <from>
                    <xdr:col>0</xdr:col>
                    <xdr:colOff>0</xdr:colOff>
                    <xdr:row>35</xdr:row>
                    <xdr:rowOff>144780</xdr:rowOff>
                  </from>
                  <to>
                    <xdr:col>4</xdr:col>
                    <xdr:colOff>990600</xdr:colOff>
                    <xdr:row>37</xdr:row>
                    <xdr:rowOff>22860</xdr:rowOff>
                  </to>
                </anchor>
              </controlPr>
            </control>
          </mc:Choice>
        </mc:AlternateContent>
        <mc:AlternateContent xmlns:mc="http://schemas.openxmlformats.org/markup-compatibility/2006">
          <mc:Choice Requires="x14">
            <control shapeId="175107" r:id="rId6" name="Check Box 3">
              <controlPr defaultSize="0" autoFill="0" autoLine="0" autoPict="0">
                <anchor moveWithCells="1">
                  <from>
                    <xdr:col>0</xdr:col>
                    <xdr:colOff>0</xdr:colOff>
                    <xdr:row>36</xdr:row>
                    <xdr:rowOff>144780</xdr:rowOff>
                  </from>
                  <to>
                    <xdr:col>4</xdr:col>
                    <xdr:colOff>990600</xdr:colOff>
                    <xdr:row>38</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921-D4B0-4D25-BD5A-9CC38DB5B55E}">
  <sheetPr codeName="Sheet3">
    <tabColor theme="7" tint="0.59999389629810485"/>
    <pageSetUpPr fitToPage="1"/>
  </sheetPr>
  <dimension ref="A1:AA88"/>
  <sheetViews>
    <sheetView zoomScaleNormal="100" workbookViewId="0">
      <selection activeCell="J6" sqref="J6"/>
    </sheetView>
  </sheetViews>
  <sheetFormatPr defaultRowHeight="14.4" x14ac:dyDescent="0.3"/>
  <cols>
    <col min="1" max="1" width="15" customWidth="1"/>
    <col min="2" max="2" width="10.109375" customWidth="1"/>
    <col min="3" max="3" width="9.88671875" customWidth="1"/>
    <col min="4" max="4" width="9.33203125" customWidth="1"/>
    <col min="5" max="5" width="13" customWidth="1"/>
    <col min="6" max="6" width="13.109375" customWidth="1"/>
    <col min="7" max="7" width="12.5546875" customWidth="1"/>
    <col min="8" max="8" width="12" customWidth="1"/>
    <col min="9" max="9" width="12.109375" bestFit="1" customWidth="1"/>
    <col min="10" max="10" width="13.109375" customWidth="1"/>
    <col min="11" max="11" width="14.109375" customWidth="1"/>
    <col min="12" max="12" width="16.5546875" customWidth="1"/>
    <col min="13" max="13" width="13.109375" customWidth="1"/>
  </cols>
  <sheetData>
    <row r="1" spans="1:27" ht="15" thickBot="1" x14ac:dyDescent="0.35">
      <c r="A1" s="80" t="s">
        <v>36</v>
      </c>
      <c r="B1" s="1283">
        <f>'Budget Summary'!$D9</f>
        <v>0</v>
      </c>
      <c r="C1" s="1283"/>
      <c r="D1" s="1283"/>
      <c r="E1" s="1283"/>
      <c r="F1" s="1283"/>
      <c r="G1" s="1283"/>
      <c r="H1" s="1283"/>
      <c r="I1" s="1283"/>
      <c r="J1" s="1283"/>
      <c r="K1" s="81" t="s">
        <v>13</v>
      </c>
      <c r="L1" s="103">
        <f>'Budget Summary'!$H9</f>
        <v>0</v>
      </c>
    </row>
    <row r="2" spans="1:27" ht="16.2" thickBot="1" x14ac:dyDescent="0.35">
      <c r="A2" s="936" t="s">
        <v>516</v>
      </c>
      <c r="B2" s="564"/>
      <c r="C2" s="564"/>
      <c r="D2" s="564"/>
      <c r="E2" s="564"/>
      <c r="F2" s="564"/>
      <c r="G2" s="564"/>
      <c r="H2" s="564"/>
      <c r="I2" s="564"/>
      <c r="J2" s="564"/>
      <c r="K2" s="564"/>
      <c r="L2" s="565"/>
    </row>
    <row r="3" spans="1:27" x14ac:dyDescent="0.3">
      <c r="A3" s="87" t="s">
        <v>508</v>
      </c>
      <c r="B3" s="83"/>
      <c r="C3" s="83"/>
      <c r="D3" s="83"/>
      <c r="E3" s="83"/>
      <c r="F3" s="83"/>
      <c r="G3" s="83"/>
      <c r="H3" s="83"/>
      <c r="I3" s="83"/>
      <c r="J3" s="83"/>
      <c r="L3" s="2"/>
    </row>
    <row r="4" spans="1:27" ht="58.95" customHeight="1" x14ac:dyDescent="0.3">
      <c r="A4" s="1346" t="s">
        <v>703</v>
      </c>
      <c r="B4" s="1347"/>
      <c r="C4" s="1347"/>
      <c r="D4" s="1347"/>
      <c r="E4" s="1347"/>
      <c r="F4" s="1347"/>
      <c r="G4" s="1347"/>
      <c r="H4" s="1347"/>
      <c r="I4" s="1347"/>
      <c r="J4" s="1347"/>
      <c r="K4" s="1347"/>
      <c r="L4" s="1348"/>
    </row>
    <row r="5" spans="1:27" ht="15" thickBot="1" x14ac:dyDescent="0.35">
      <c r="A5" s="97"/>
      <c r="B5" s="88"/>
      <c r="C5" s="83"/>
      <c r="D5" s="83"/>
      <c r="E5" s="83"/>
      <c r="F5" s="83"/>
      <c r="G5" s="83"/>
      <c r="H5" s="83"/>
      <c r="I5" s="83"/>
      <c r="J5" s="251">
        <v>1</v>
      </c>
      <c r="K5" s="83"/>
      <c r="L5" s="93"/>
    </row>
    <row r="6" spans="1:27" ht="15" thickBot="1" x14ac:dyDescent="0.35">
      <c r="A6" s="87" t="s">
        <v>317</v>
      </c>
      <c r="B6" s="88"/>
      <c r="C6" s="83"/>
      <c r="D6" s="83"/>
      <c r="E6" s="83"/>
      <c r="F6" s="83"/>
      <c r="G6" s="83"/>
      <c r="H6" s="83"/>
      <c r="I6" s="83"/>
      <c r="J6" s="104" t="s">
        <v>81</v>
      </c>
      <c r="L6" s="93"/>
    </row>
    <row r="7" spans="1:27" ht="15" thickBot="1" x14ac:dyDescent="0.35">
      <c r="A7" s="87" t="s">
        <v>320</v>
      </c>
      <c r="B7" s="88"/>
      <c r="C7" s="83"/>
      <c r="D7" s="83"/>
      <c r="E7" s="83"/>
      <c r="F7" s="83"/>
      <c r="G7" s="83"/>
      <c r="H7" s="83"/>
      <c r="I7" s="83"/>
      <c r="J7" s="104"/>
      <c r="K7" s="105" t="s">
        <v>318</v>
      </c>
      <c r="L7" s="93"/>
      <c r="AA7" t="s">
        <v>81</v>
      </c>
    </row>
    <row r="8" spans="1:27" ht="15" thickBot="1" x14ac:dyDescent="0.35">
      <c r="A8" s="97"/>
      <c r="B8" s="88"/>
      <c r="C8" s="83"/>
      <c r="D8" s="83"/>
      <c r="E8" s="83"/>
      <c r="F8" s="83"/>
      <c r="G8" s="83"/>
      <c r="H8" s="83"/>
      <c r="I8" s="83"/>
      <c r="J8" s="251">
        <v>2</v>
      </c>
      <c r="K8" s="83"/>
      <c r="L8" s="93"/>
      <c r="AA8" t="s">
        <v>319</v>
      </c>
    </row>
    <row r="9" spans="1:27" ht="15" thickBot="1" x14ac:dyDescent="0.35">
      <c r="A9" s="87" t="s">
        <v>509</v>
      </c>
      <c r="B9" s="88"/>
      <c r="C9" s="83"/>
      <c r="D9" s="83"/>
      <c r="E9" s="83"/>
      <c r="F9" s="83"/>
      <c r="G9" s="83"/>
      <c r="H9" s="83"/>
      <c r="I9" s="83"/>
      <c r="J9" s="104" t="s">
        <v>81</v>
      </c>
      <c r="K9" s="83"/>
      <c r="L9" s="93"/>
    </row>
    <row r="10" spans="1:27" x14ac:dyDescent="0.3">
      <c r="A10" s="540" t="s">
        <v>15</v>
      </c>
      <c r="B10" s="106"/>
      <c r="C10" s="105" t="s">
        <v>375</v>
      </c>
      <c r="D10" s="83"/>
      <c r="E10" s="105"/>
      <c r="F10" s="83"/>
      <c r="G10" s="83"/>
      <c r="H10" s="83"/>
      <c r="I10" s="83"/>
      <c r="J10" s="83"/>
      <c r="K10" s="83"/>
      <c r="L10" s="93"/>
    </row>
    <row r="11" spans="1:27" x14ac:dyDescent="0.3">
      <c r="A11" s="540" t="s">
        <v>16</v>
      </c>
      <c r="B11" s="106"/>
      <c r="C11" s="105" t="s">
        <v>376</v>
      </c>
      <c r="D11" s="83"/>
      <c r="E11" s="105"/>
      <c r="F11" s="83"/>
      <c r="G11" s="83"/>
      <c r="H11" s="88" t="s">
        <v>550</v>
      </c>
      <c r="I11" s="83"/>
      <c r="J11" s="83"/>
      <c r="K11" s="83"/>
      <c r="L11" s="93"/>
    </row>
    <row r="12" spans="1:27" x14ac:dyDescent="0.3">
      <c r="A12" s="540" t="s">
        <v>17</v>
      </c>
      <c r="B12" s="107"/>
      <c r="C12" s="105" t="s">
        <v>740</v>
      </c>
      <c r="D12" s="83"/>
      <c r="E12" s="105"/>
      <c r="F12" s="83"/>
      <c r="G12" s="83"/>
      <c r="H12" s="88" t="s">
        <v>377</v>
      </c>
      <c r="I12" s="83"/>
      <c r="J12" s="83"/>
      <c r="K12" s="83"/>
      <c r="L12" s="93"/>
    </row>
    <row r="13" spans="1:27" x14ac:dyDescent="0.3">
      <c r="A13" s="1"/>
      <c r="B13" s="108">
        <f>SUM(B10:B12)</f>
        <v>0</v>
      </c>
      <c r="C13" s="88" t="s">
        <v>378</v>
      </c>
      <c r="D13" s="83"/>
      <c r="E13" s="88"/>
      <c r="F13" s="83"/>
      <c r="G13" s="83"/>
      <c r="H13" s="83"/>
      <c r="I13" s="83"/>
      <c r="J13" s="83"/>
      <c r="K13" s="83"/>
      <c r="L13" s="93"/>
    </row>
    <row r="14" spans="1:27" ht="15" thickBot="1" x14ac:dyDescent="0.35">
      <c r="A14" s="100"/>
      <c r="B14" s="99"/>
      <c r="C14" s="109"/>
      <c r="D14" s="109"/>
      <c r="E14" s="109"/>
      <c r="F14" s="642" t="s">
        <v>503</v>
      </c>
      <c r="G14" s="109"/>
      <c r="H14" s="109"/>
      <c r="I14" s="109"/>
      <c r="J14" s="109"/>
      <c r="K14" s="109"/>
      <c r="L14" s="110"/>
    </row>
    <row r="15" spans="1:27" ht="15" thickBot="1" x14ac:dyDescent="0.35">
      <c r="A15" s="1189" t="s">
        <v>46</v>
      </c>
      <c r="B15" s="1169"/>
      <c r="C15" s="1190"/>
      <c r="D15" s="111"/>
      <c r="E15" s="111"/>
      <c r="F15" s="111"/>
      <c r="G15" s="112"/>
      <c r="H15" s="112"/>
      <c r="I15" s="113"/>
      <c r="J15" s="1349" t="s">
        <v>47</v>
      </c>
      <c r="K15" s="1350"/>
      <c r="L15" s="82" t="s">
        <v>48</v>
      </c>
    </row>
    <row r="16" spans="1:27" ht="15" thickBot="1" x14ac:dyDescent="0.35">
      <c r="A16" s="102">
        <v>3</v>
      </c>
      <c r="B16" s="111">
        <v>4</v>
      </c>
      <c r="C16" s="114">
        <v>5</v>
      </c>
      <c r="D16" s="114">
        <v>6</v>
      </c>
      <c r="E16" s="114"/>
      <c r="F16" s="114">
        <v>7</v>
      </c>
      <c r="G16" s="114"/>
      <c r="H16" s="114"/>
      <c r="I16" s="114"/>
      <c r="J16" s="114"/>
      <c r="K16" s="114"/>
      <c r="L16" s="113">
        <v>8</v>
      </c>
    </row>
    <row r="17" spans="1:12" ht="87" thickBot="1" x14ac:dyDescent="0.35">
      <c r="A17" s="115" t="s">
        <v>49</v>
      </c>
      <c r="B17" s="116" t="s">
        <v>504</v>
      </c>
      <c r="C17" s="117" t="s">
        <v>379</v>
      </c>
      <c r="D17" s="117" t="s">
        <v>380</v>
      </c>
      <c r="E17" s="117" t="s">
        <v>51</v>
      </c>
      <c r="F17" s="117" t="s">
        <v>381</v>
      </c>
      <c r="G17" s="117" t="s">
        <v>382</v>
      </c>
      <c r="H17" s="117" t="s">
        <v>370</v>
      </c>
      <c r="I17" s="117" t="s">
        <v>321</v>
      </c>
      <c r="J17" s="117" t="s">
        <v>507</v>
      </c>
      <c r="K17" s="118" t="s">
        <v>405</v>
      </c>
      <c r="L17" s="119" t="s">
        <v>506</v>
      </c>
    </row>
    <row r="18" spans="1:12" x14ac:dyDescent="0.3">
      <c r="A18" s="120" t="s">
        <v>52</v>
      </c>
      <c r="B18" s="121" t="s">
        <v>407</v>
      </c>
      <c r="C18" s="122">
        <v>14</v>
      </c>
      <c r="D18" s="123">
        <v>40</v>
      </c>
      <c r="E18" s="124">
        <f>+D18*C18*4.33333333333333</f>
        <v>2426.6666666666652</v>
      </c>
      <c r="F18" s="674">
        <v>160</v>
      </c>
      <c r="G18" s="749">
        <f t="shared" ref="G18:G44" si="0">ROUND(F18/(D18*52/12),3)</f>
        <v>0.92300000000000004</v>
      </c>
      <c r="H18" s="124">
        <f>+E18*G18</f>
        <v>2239.8133333333321</v>
      </c>
      <c r="I18" s="124">
        <f>H18*$B$13</f>
        <v>0</v>
      </c>
      <c r="J18" s="124">
        <f>SUM(H18:I18)</f>
        <v>2239.8133333333321</v>
      </c>
      <c r="K18" s="124">
        <f>ROUND(J18*12,2)</f>
        <v>26877.759999999998</v>
      </c>
      <c r="L18" s="125">
        <v>150</v>
      </c>
    </row>
    <row r="19" spans="1:12" ht="15" thickBot="1" x14ac:dyDescent="0.35">
      <c r="A19" s="126" t="s">
        <v>54</v>
      </c>
      <c r="B19" s="127" t="s">
        <v>408</v>
      </c>
      <c r="C19" s="128">
        <v>10</v>
      </c>
      <c r="D19" s="129">
        <v>25</v>
      </c>
      <c r="E19" s="130">
        <f t="shared" ref="E19:E44" si="1">+D19*C19*4.33333333333333</f>
        <v>1083.3333333333326</v>
      </c>
      <c r="F19" s="675">
        <v>45</v>
      </c>
      <c r="G19" s="744">
        <f t="shared" si="0"/>
        <v>0.41499999999999998</v>
      </c>
      <c r="H19" s="130">
        <f t="shared" ref="H19:H44" si="2">+E19*G19</f>
        <v>449.58333333333297</v>
      </c>
      <c r="I19" s="130">
        <f t="shared" ref="I19:I44" si="3">H19*$B$13</f>
        <v>0</v>
      </c>
      <c r="J19" s="130">
        <f t="shared" ref="J19:J44" si="4">SUM(H19:I19)</f>
        <v>449.58333333333297</v>
      </c>
      <c r="K19" s="130">
        <f t="shared" ref="K19:K44" si="5">ROUND(J19*12,2)</f>
        <v>5395</v>
      </c>
      <c r="L19" s="131">
        <v>95</v>
      </c>
    </row>
    <row r="20" spans="1:12" x14ac:dyDescent="0.3">
      <c r="A20" s="132"/>
      <c r="B20" s="636"/>
      <c r="C20" s="134"/>
      <c r="D20" s="135">
        <v>9.9999999999999995E-8</v>
      </c>
      <c r="E20" s="136">
        <f t="shared" si="1"/>
        <v>0</v>
      </c>
      <c r="F20" s="676"/>
      <c r="G20" s="745">
        <f t="shared" si="0"/>
        <v>0</v>
      </c>
      <c r="H20" s="138">
        <f t="shared" si="2"/>
        <v>0</v>
      </c>
      <c r="I20" s="138">
        <f t="shared" si="3"/>
        <v>0</v>
      </c>
      <c r="J20" s="138">
        <f t="shared" si="4"/>
        <v>0</v>
      </c>
      <c r="K20" s="139">
        <f t="shared" si="5"/>
        <v>0</v>
      </c>
      <c r="L20" s="140"/>
    </row>
    <row r="21" spans="1:12" x14ac:dyDescent="0.3">
      <c r="A21" s="141"/>
      <c r="B21" s="633"/>
      <c r="C21" s="142"/>
      <c r="D21" s="143">
        <v>9.9999999999999995E-8</v>
      </c>
      <c r="E21" s="144">
        <f t="shared" si="1"/>
        <v>0</v>
      </c>
      <c r="F21" s="677"/>
      <c r="G21" s="746">
        <f t="shared" si="0"/>
        <v>0</v>
      </c>
      <c r="H21" s="145">
        <f t="shared" si="2"/>
        <v>0</v>
      </c>
      <c r="I21" s="145">
        <f t="shared" si="3"/>
        <v>0</v>
      </c>
      <c r="J21" s="145">
        <f t="shared" si="4"/>
        <v>0</v>
      </c>
      <c r="K21" s="146">
        <f t="shared" si="5"/>
        <v>0</v>
      </c>
      <c r="L21" s="147"/>
    </row>
    <row r="22" spans="1:12" x14ac:dyDescent="0.3">
      <c r="A22" s="141"/>
      <c r="B22" s="633"/>
      <c r="C22" s="142"/>
      <c r="D22" s="143">
        <v>9.9999999999999995E-8</v>
      </c>
      <c r="E22" s="144">
        <f t="shared" si="1"/>
        <v>0</v>
      </c>
      <c r="F22" s="678"/>
      <c r="G22" s="746">
        <f t="shared" si="0"/>
        <v>0</v>
      </c>
      <c r="H22" s="145">
        <f t="shared" si="2"/>
        <v>0</v>
      </c>
      <c r="I22" s="145">
        <f t="shared" si="3"/>
        <v>0</v>
      </c>
      <c r="J22" s="145">
        <f t="shared" si="4"/>
        <v>0</v>
      </c>
      <c r="K22" s="146">
        <f t="shared" si="5"/>
        <v>0</v>
      </c>
      <c r="L22" s="147"/>
    </row>
    <row r="23" spans="1:12" x14ac:dyDescent="0.3">
      <c r="A23" s="141"/>
      <c r="B23" s="633"/>
      <c r="C23" s="142"/>
      <c r="D23" s="148">
        <v>9.9999999999999995E-8</v>
      </c>
      <c r="E23" s="144">
        <f t="shared" si="1"/>
        <v>0</v>
      </c>
      <c r="F23" s="677"/>
      <c r="G23" s="746">
        <f t="shared" si="0"/>
        <v>0</v>
      </c>
      <c r="H23" s="145">
        <f t="shared" si="2"/>
        <v>0</v>
      </c>
      <c r="I23" s="145">
        <f t="shared" si="3"/>
        <v>0</v>
      </c>
      <c r="J23" s="145">
        <f t="shared" si="4"/>
        <v>0</v>
      </c>
      <c r="K23" s="146">
        <f t="shared" si="5"/>
        <v>0</v>
      </c>
      <c r="L23" s="147"/>
    </row>
    <row r="24" spans="1:12" x14ac:dyDescent="0.3">
      <c r="A24" s="141"/>
      <c r="B24" s="633"/>
      <c r="C24" s="142"/>
      <c r="D24" s="148">
        <v>9.9999999999999995E-8</v>
      </c>
      <c r="E24" s="144">
        <f t="shared" si="1"/>
        <v>0</v>
      </c>
      <c r="F24" s="677"/>
      <c r="G24" s="746">
        <f t="shared" si="0"/>
        <v>0</v>
      </c>
      <c r="H24" s="145">
        <f t="shared" si="2"/>
        <v>0</v>
      </c>
      <c r="I24" s="145">
        <f t="shared" si="3"/>
        <v>0</v>
      </c>
      <c r="J24" s="145">
        <f t="shared" si="4"/>
        <v>0</v>
      </c>
      <c r="K24" s="146">
        <f t="shared" si="5"/>
        <v>0</v>
      </c>
      <c r="L24" s="147"/>
    </row>
    <row r="25" spans="1:12" x14ac:dyDescent="0.3">
      <c r="A25" s="141"/>
      <c r="B25" s="633"/>
      <c r="C25" s="142"/>
      <c r="D25" s="148">
        <v>9.9999999999999995E-8</v>
      </c>
      <c r="E25" s="144">
        <f t="shared" si="1"/>
        <v>0</v>
      </c>
      <c r="F25" s="677"/>
      <c r="G25" s="746">
        <f t="shared" si="0"/>
        <v>0</v>
      </c>
      <c r="H25" s="145">
        <f t="shared" si="2"/>
        <v>0</v>
      </c>
      <c r="I25" s="145">
        <f t="shared" si="3"/>
        <v>0</v>
      </c>
      <c r="J25" s="145">
        <f t="shared" si="4"/>
        <v>0</v>
      </c>
      <c r="K25" s="146">
        <f t="shared" si="5"/>
        <v>0</v>
      </c>
      <c r="L25" s="147"/>
    </row>
    <row r="26" spans="1:12" x14ac:dyDescent="0.3">
      <c r="A26" s="141"/>
      <c r="B26" s="633"/>
      <c r="C26" s="142"/>
      <c r="D26" s="148">
        <v>9.9999999999999995E-8</v>
      </c>
      <c r="E26" s="144">
        <f t="shared" si="1"/>
        <v>0</v>
      </c>
      <c r="F26" s="677"/>
      <c r="G26" s="746">
        <f t="shared" si="0"/>
        <v>0</v>
      </c>
      <c r="H26" s="145">
        <f t="shared" si="2"/>
        <v>0</v>
      </c>
      <c r="I26" s="145">
        <f t="shared" si="3"/>
        <v>0</v>
      </c>
      <c r="J26" s="145">
        <f t="shared" si="4"/>
        <v>0</v>
      </c>
      <c r="K26" s="146">
        <f t="shared" si="5"/>
        <v>0</v>
      </c>
      <c r="L26" s="147"/>
    </row>
    <row r="27" spans="1:12" x14ac:dyDescent="0.3">
      <c r="A27" s="141"/>
      <c r="B27" s="633"/>
      <c r="C27" s="142"/>
      <c r="D27" s="148">
        <v>9.9999999999999995E-8</v>
      </c>
      <c r="E27" s="144">
        <f t="shared" si="1"/>
        <v>0</v>
      </c>
      <c r="F27" s="677"/>
      <c r="G27" s="746">
        <f t="shared" si="0"/>
        <v>0</v>
      </c>
      <c r="H27" s="145">
        <f t="shared" si="2"/>
        <v>0</v>
      </c>
      <c r="I27" s="145">
        <f t="shared" si="3"/>
        <v>0</v>
      </c>
      <c r="J27" s="145">
        <f t="shared" si="4"/>
        <v>0</v>
      </c>
      <c r="K27" s="146">
        <f t="shared" si="5"/>
        <v>0</v>
      </c>
      <c r="L27" s="147"/>
    </row>
    <row r="28" spans="1:12" x14ac:dyDescent="0.3">
      <c r="A28" s="141"/>
      <c r="B28" s="633"/>
      <c r="C28" s="142"/>
      <c r="D28" s="148">
        <v>9.9999999999999995E-8</v>
      </c>
      <c r="E28" s="144">
        <f t="shared" si="1"/>
        <v>0</v>
      </c>
      <c r="F28" s="677"/>
      <c r="G28" s="746">
        <f t="shared" si="0"/>
        <v>0</v>
      </c>
      <c r="H28" s="145">
        <f t="shared" si="2"/>
        <v>0</v>
      </c>
      <c r="I28" s="145">
        <f t="shared" si="3"/>
        <v>0</v>
      </c>
      <c r="J28" s="145">
        <f t="shared" si="4"/>
        <v>0</v>
      </c>
      <c r="K28" s="146">
        <f t="shared" si="5"/>
        <v>0</v>
      </c>
      <c r="L28" s="147"/>
    </row>
    <row r="29" spans="1:12" x14ac:dyDescent="0.3">
      <c r="A29" s="141"/>
      <c r="B29" s="633"/>
      <c r="C29" s="142"/>
      <c r="D29" s="148">
        <v>9.9999999999999995E-8</v>
      </c>
      <c r="E29" s="144">
        <f t="shared" si="1"/>
        <v>0</v>
      </c>
      <c r="F29" s="677"/>
      <c r="G29" s="746">
        <f t="shared" si="0"/>
        <v>0</v>
      </c>
      <c r="H29" s="145">
        <f t="shared" si="2"/>
        <v>0</v>
      </c>
      <c r="I29" s="145">
        <f t="shared" si="3"/>
        <v>0</v>
      </c>
      <c r="J29" s="145">
        <f t="shared" si="4"/>
        <v>0</v>
      </c>
      <c r="K29" s="146">
        <f t="shared" si="5"/>
        <v>0</v>
      </c>
      <c r="L29" s="147"/>
    </row>
    <row r="30" spans="1:12" x14ac:dyDescent="0.3">
      <c r="A30" s="141"/>
      <c r="B30" s="633"/>
      <c r="C30" s="142"/>
      <c r="D30" s="148">
        <v>9.9999999999999995E-8</v>
      </c>
      <c r="E30" s="144">
        <f t="shared" si="1"/>
        <v>0</v>
      </c>
      <c r="F30" s="677"/>
      <c r="G30" s="746">
        <f t="shared" si="0"/>
        <v>0</v>
      </c>
      <c r="H30" s="145">
        <f t="shared" si="2"/>
        <v>0</v>
      </c>
      <c r="I30" s="145">
        <f t="shared" si="3"/>
        <v>0</v>
      </c>
      <c r="J30" s="145">
        <f t="shared" si="4"/>
        <v>0</v>
      </c>
      <c r="K30" s="146">
        <f t="shared" si="5"/>
        <v>0</v>
      </c>
      <c r="L30" s="147"/>
    </row>
    <row r="31" spans="1:12" x14ac:dyDescent="0.3">
      <c r="A31" s="141"/>
      <c r="B31" s="633"/>
      <c r="C31" s="142"/>
      <c r="D31" s="148">
        <v>9.9999999999999995E-8</v>
      </c>
      <c r="E31" s="144">
        <f t="shared" si="1"/>
        <v>0</v>
      </c>
      <c r="F31" s="677"/>
      <c r="G31" s="746">
        <f t="shared" si="0"/>
        <v>0</v>
      </c>
      <c r="H31" s="145">
        <f t="shared" si="2"/>
        <v>0</v>
      </c>
      <c r="I31" s="145">
        <f t="shared" si="3"/>
        <v>0</v>
      </c>
      <c r="J31" s="145">
        <f t="shared" si="4"/>
        <v>0</v>
      </c>
      <c r="K31" s="146">
        <f t="shared" si="5"/>
        <v>0</v>
      </c>
      <c r="L31" s="147"/>
    </row>
    <row r="32" spans="1:12" x14ac:dyDescent="0.3">
      <c r="A32" s="141"/>
      <c r="B32" s="633"/>
      <c r="C32" s="142"/>
      <c r="D32" s="148">
        <v>9.9999999999999995E-8</v>
      </c>
      <c r="E32" s="144">
        <f t="shared" si="1"/>
        <v>0</v>
      </c>
      <c r="F32" s="677"/>
      <c r="G32" s="746">
        <f t="shared" si="0"/>
        <v>0</v>
      </c>
      <c r="H32" s="145">
        <f t="shared" si="2"/>
        <v>0</v>
      </c>
      <c r="I32" s="145">
        <f t="shared" si="3"/>
        <v>0</v>
      </c>
      <c r="J32" s="145">
        <f t="shared" si="4"/>
        <v>0</v>
      </c>
      <c r="K32" s="146">
        <f t="shared" si="5"/>
        <v>0</v>
      </c>
      <c r="L32" s="147"/>
    </row>
    <row r="33" spans="1:12" x14ac:dyDescent="0.3">
      <c r="A33" s="141"/>
      <c r="B33" s="633"/>
      <c r="C33" s="142"/>
      <c r="D33" s="148">
        <v>9.9999999999999995E-8</v>
      </c>
      <c r="E33" s="144">
        <f t="shared" si="1"/>
        <v>0</v>
      </c>
      <c r="F33" s="677"/>
      <c r="G33" s="746">
        <f t="shared" si="0"/>
        <v>0</v>
      </c>
      <c r="H33" s="145">
        <f t="shared" si="2"/>
        <v>0</v>
      </c>
      <c r="I33" s="145">
        <f t="shared" si="3"/>
        <v>0</v>
      </c>
      <c r="J33" s="145">
        <f t="shared" si="4"/>
        <v>0</v>
      </c>
      <c r="K33" s="146">
        <f t="shared" si="5"/>
        <v>0</v>
      </c>
      <c r="L33" s="147"/>
    </row>
    <row r="34" spans="1:12" x14ac:dyDescent="0.3">
      <c r="A34" s="141"/>
      <c r="B34" s="633"/>
      <c r="C34" s="142"/>
      <c r="D34" s="148">
        <v>9.9999999999999995E-8</v>
      </c>
      <c r="E34" s="144">
        <f t="shared" si="1"/>
        <v>0</v>
      </c>
      <c r="F34" s="677"/>
      <c r="G34" s="746">
        <f t="shared" si="0"/>
        <v>0</v>
      </c>
      <c r="H34" s="145">
        <f t="shared" si="2"/>
        <v>0</v>
      </c>
      <c r="I34" s="145">
        <f t="shared" si="3"/>
        <v>0</v>
      </c>
      <c r="J34" s="145">
        <f t="shared" si="4"/>
        <v>0</v>
      </c>
      <c r="K34" s="146">
        <f t="shared" si="5"/>
        <v>0</v>
      </c>
      <c r="L34" s="147"/>
    </row>
    <row r="35" spans="1:12" x14ac:dyDescent="0.3">
      <c r="A35" s="141"/>
      <c r="B35" s="633"/>
      <c r="C35" s="142"/>
      <c r="D35" s="148">
        <v>9.9999999999999995E-8</v>
      </c>
      <c r="E35" s="144">
        <f t="shared" si="1"/>
        <v>0</v>
      </c>
      <c r="F35" s="677"/>
      <c r="G35" s="746">
        <f t="shared" si="0"/>
        <v>0</v>
      </c>
      <c r="H35" s="145">
        <f t="shared" si="2"/>
        <v>0</v>
      </c>
      <c r="I35" s="145">
        <f t="shared" si="3"/>
        <v>0</v>
      </c>
      <c r="J35" s="145">
        <f t="shared" si="4"/>
        <v>0</v>
      </c>
      <c r="K35" s="146">
        <f t="shared" si="5"/>
        <v>0</v>
      </c>
      <c r="L35" s="147"/>
    </row>
    <row r="36" spans="1:12" x14ac:dyDescent="0.3">
      <c r="A36" s="141"/>
      <c r="B36" s="633"/>
      <c r="C36" s="142"/>
      <c r="D36" s="148">
        <v>9.9999999999999995E-8</v>
      </c>
      <c r="E36" s="144">
        <f t="shared" si="1"/>
        <v>0</v>
      </c>
      <c r="F36" s="677"/>
      <c r="G36" s="746">
        <f t="shared" si="0"/>
        <v>0</v>
      </c>
      <c r="H36" s="145">
        <f t="shared" si="2"/>
        <v>0</v>
      </c>
      <c r="I36" s="145">
        <f t="shared" si="3"/>
        <v>0</v>
      </c>
      <c r="J36" s="145">
        <f t="shared" si="4"/>
        <v>0</v>
      </c>
      <c r="K36" s="146">
        <f t="shared" si="5"/>
        <v>0</v>
      </c>
      <c r="L36" s="147"/>
    </row>
    <row r="37" spans="1:12" x14ac:dyDescent="0.3">
      <c r="A37" s="141"/>
      <c r="B37" s="633"/>
      <c r="C37" s="142"/>
      <c r="D37" s="148">
        <v>9.9999999999999995E-8</v>
      </c>
      <c r="E37" s="144">
        <f t="shared" si="1"/>
        <v>0</v>
      </c>
      <c r="F37" s="677"/>
      <c r="G37" s="746">
        <f t="shared" si="0"/>
        <v>0</v>
      </c>
      <c r="H37" s="145">
        <f t="shared" si="2"/>
        <v>0</v>
      </c>
      <c r="I37" s="145">
        <f t="shared" si="3"/>
        <v>0</v>
      </c>
      <c r="J37" s="145">
        <f t="shared" si="4"/>
        <v>0</v>
      </c>
      <c r="K37" s="146">
        <f t="shared" si="5"/>
        <v>0</v>
      </c>
      <c r="L37" s="147"/>
    </row>
    <row r="38" spans="1:12" x14ac:dyDescent="0.3">
      <c r="A38" s="141"/>
      <c r="B38" s="633"/>
      <c r="C38" s="142"/>
      <c r="D38" s="148">
        <v>9.9999999999999995E-8</v>
      </c>
      <c r="E38" s="144">
        <f t="shared" si="1"/>
        <v>0</v>
      </c>
      <c r="F38" s="677"/>
      <c r="G38" s="746">
        <f t="shared" si="0"/>
        <v>0</v>
      </c>
      <c r="H38" s="145">
        <f t="shared" si="2"/>
        <v>0</v>
      </c>
      <c r="I38" s="145">
        <f t="shared" si="3"/>
        <v>0</v>
      </c>
      <c r="J38" s="145">
        <f t="shared" si="4"/>
        <v>0</v>
      </c>
      <c r="K38" s="146">
        <f t="shared" si="5"/>
        <v>0</v>
      </c>
      <c r="L38" s="147"/>
    </row>
    <row r="39" spans="1:12" x14ac:dyDescent="0.3">
      <c r="A39" s="141"/>
      <c r="B39" s="633"/>
      <c r="C39" s="142"/>
      <c r="D39" s="148">
        <v>9.9999999999999995E-8</v>
      </c>
      <c r="E39" s="144">
        <f t="shared" si="1"/>
        <v>0</v>
      </c>
      <c r="F39" s="677"/>
      <c r="G39" s="746">
        <f t="shared" si="0"/>
        <v>0</v>
      </c>
      <c r="H39" s="145">
        <f t="shared" si="2"/>
        <v>0</v>
      </c>
      <c r="I39" s="145">
        <f t="shared" si="3"/>
        <v>0</v>
      </c>
      <c r="J39" s="145">
        <f t="shared" si="4"/>
        <v>0</v>
      </c>
      <c r="K39" s="146">
        <f t="shared" si="5"/>
        <v>0</v>
      </c>
      <c r="L39" s="147"/>
    </row>
    <row r="40" spans="1:12" x14ac:dyDescent="0.3">
      <c r="A40" s="141"/>
      <c r="B40" s="633"/>
      <c r="C40" s="142"/>
      <c r="D40" s="148">
        <v>9.9999999999999995E-8</v>
      </c>
      <c r="E40" s="144">
        <f t="shared" si="1"/>
        <v>0</v>
      </c>
      <c r="F40" s="677"/>
      <c r="G40" s="746">
        <f t="shared" si="0"/>
        <v>0</v>
      </c>
      <c r="H40" s="145">
        <f t="shared" si="2"/>
        <v>0</v>
      </c>
      <c r="I40" s="145">
        <f t="shared" si="3"/>
        <v>0</v>
      </c>
      <c r="J40" s="145">
        <f t="shared" si="4"/>
        <v>0</v>
      </c>
      <c r="K40" s="146">
        <f t="shared" si="5"/>
        <v>0</v>
      </c>
      <c r="L40" s="147"/>
    </row>
    <row r="41" spans="1:12" x14ac:dyDescent="0.3">
      <c r="A41" s="141"/>
      <c r="B41" s="633"/>
      <c r="C41" s="142"/>
      <c r="D41" s="148">
        <v>9.9999999999999995E-8</v>
      </c>
      <c r="E41" s="144">
        <f t="shared" si="1"/>
        <v>0</v>
      </c>
      <c r="F41" s="677"/>
      <c r="G41" s="746">
        <f t="shared" si="0"/>
        <v>0</v>
      </c>
      <c r="H41" s="145">
        <f t="shared" si="2"/>
        <v>0</v>
      </c>
      <c r="I41" s="145">
        <f t="shared" si="3"/>
        <v>0</v>
      </c>
      <c r="J41" s="145">
        <f t="shared" si="4"/>
        <v>0</v>
      </c>
      <c r="K41" s="146">
        <f t="shared" si="5"/>
        <v>0</v>
      </c>
      <c r="L41" s="147"/>
    </row>
    <row r="42" spans="1:12" x14ac:dyDescent="0.3">
      <c r="A42" s="141"/>
      <c r="B42" s="633"/>
      <c r="C42" s="142"/>
      <c r="D42" s="148">
        <v>9.9999999999999995E-8</v>
      </c>
      <c r="E42" s="144">
        <f t="shared" si="1"/>
        <v>0</v>
      </c>
      <c r="F42" s="677"/>
      <c r="G42" s="746">
        <f t="shared" si="0"/>
        <v>0</v>
      </c>
      <c r="H42" s="145">
        <f t="shared" si="2"/>
        <v>0</v>
      </c>
      <c r="I42" s="145">
        <f t="shared" si="3"/>
        <v>0</v>
      </c>
      <c r="J42" s="145">
        <f t="shared" si="4"/>
        <v>0</v>
      </c>
      <c r="K42" s="146">
        <f t="shared" si="5"/>
        <v>0</v>
      </c>
      <c r="L42" s="147"/>
    </row>
    <row r="43" spans="1:12" x14ac:dyDescent="0.3">
      <c r="A43" s="141"/>
      <c r="B43" s="633"/>
      <c r="C43" s="142"/>
      <c r="D43" s="148">
        <v>9.9999999999999995E-8</v>
      </c>
      <c r="E43" s="144">
        <f t="shared" si="1"/>
        <v>0</v>
      </c>
      <c r="F43" s="679"/>
      <c r="G43" s="747">
        <f t="shared" si="0"/>
        <v>0</v>
      </c>
      <c r="H43" s="145">
        <f t="shared" si="2"/>
        <v>0</v>
      </c>
      <c r="I43" s="145">
        <f t="shared" si="3"/>
        <v>0</v>
      </c>
      <c r="J43" s="145">
        <f t="shared" si="4"/>
        <v>0</v>
      </c>
      <c r="K43" s="146">
        <f t="shared" si="5"/>
        <v>0</v>
      </c>
      <c r="L43" s="147"/>
    </row>
    <row r="44" spans="1:12" ht="15" thickBot="1" x14ac:dyDescent="0.35">
      <c r="A44" s="149"/>
      <c r="B44" s="688"/>
      <c r="C44" s="150"/>
      <c r="D44" s="151">
        <v>9.9999999999999995E-8</v>
      </c>
      <c r="E44" s="152">
        <f t="shared" si="1"/>
        <v>0</v>
      </c>
      <c r="F44" s="680"/>
      <c r="G44" s="748">
        <f t="shared" si="0"/>
        <v>0</v>
      </c>
      <c r="H44" s="153">
        <f t="shared" si="2"/>
        <v>0</v>
      </c>
      <c r="I44" s="153">
        <f t="shared" si="3"/>
        <v>0</v>
      </c>
      <c r="J44" s="153">
        <f t="shared" si="4"/>
        <v>0</v>
      </c>
      <c r="K44" s="154">
        <f t="shared" si="5"/>
        <v>0</v>
      </c>
      <c r="L44" s="155"/>
    </row>
    <row r="45" spans="1:12" ht="15" thickBot="1" x14ac:dyDescent="0.35">
      <c r="A45" s="97"/>
      <c r="C45" s="83"/>
      <c r="D45" s="83"/>
      <c r="E45" s="83"/>
      <c r="F45" s="83"/>
      <c r="G45" s="83"/>
      <c r="H45" s="83"/>
      <c r="I45" s="83"/>
      <c r="J45" s="156" t="s">
        <v>322</v>
      </c>
      <c r="K45" s="158">
        <f>SUM(K20:K44)</f>
        <v>0</v>
      </c>
      <c r="L45" s="158">
        <f>SUM(L20:L44)</f>
        <v>0</v>
      </c>
    </row>
    <row r="46" spans="1:12" x14ac:dyDescent="0.3">
      <c r="A46" s="87" t="s">
        <v>515</v>
      </c>
      <c r="K46" s="159"/>
      <c r="L46" s="160"/>
    </row>
    <row r="47" spans="1:12" x14ac:dyDescent="0.3">
      <c r="A47" s="92" t="s">
        <v>56</v>
      </c>
      <c r="K47" s="161"/>
      <c r="L47" s="162"/>
    </row>
    <row r="48" spans="1:12" ht="28.95" customHeight="1" x14ac:dyDescent="0.3">
      <c r="A48" s="163">
        <v>1</v>
      </c>
      <c r="B48" s="1351" t="s">
        <v>496</v>
      </c>
      <c r="C48" s="1351"/>
      <c r="D48" s="1351"/>
      <c r="E48" s="1351"/>
      <c r="F48" s="1351"/>
      <c r="G48" s="1351"/>
      <c r="H48" s="1351"/>
      <c r="I48" s="1351"/>
      <c r="J48" s="1351"/>
      <c r="K48" s="1351"/>
      <c r="L48" s="1352"/>
    </row>
    <row r="49" spans="1:12" x14ac:dyDescent="0.3">
      <c r="A49" s="163">
        <v>2</v>
      </c>
      <c r="B49" t="s">
        <v>497</v>
      </c>
      <c r="K49" s="161"/>
      <c r="L49" s="162"/>
    </row>
    <row r="50" spans="1:12" x14ac:dyDescent="0.3">
      <c r="A50" s="563" t="s">
        <v>498</v>
      </c>
      <c r="B50" s="164" t="s">
        <v>499</v>
      </c>
      <c r="K50" s="161"/>
      <c r="L50" s="162"/>
    </row>
    <row r="51" spans="1:12" x14ac:dyDescent="0.3">
      <c r="A51" s="563" t="s">
        <v>500</v>
      </c>
      <c r="B51" s="1006" t="s">
        <v>549</v>
      </c>
      <c r="C51" s="1006"/>
      <c r="D51" s="1006"/>
      <c r="E51" s="1006"/>
      <c r="F51" s="1006"/>
      <c r="G51" s="1006"/>
      <c r="H51" s="1006"/>
      <c r="I51" s="1006"/>
      <c r="J51" s="1006"/>
      <c r="K51" s="1006"/>
      <c r="L51" s="1214"/>
    </row>
    <row r="52" spans="1:12" x14ac:dyDescent="0.3">
      <c r="A52" s="563" t="s">
        <v>501</v>
      </c>
      <c r="B52" s="1006" t="s">
        <v>510</v>
      </c>
      <c r="C52" s="1006"/>
      <c r="D52" s="1006"/>
      <c r="E52" s="1006"/>
      <c r="F52" s="1006"/>
      <c r="G52" s="1006"/>
      <c r="H52" s="1006"/>
      <c r="I52" s="1006"/>
      <c r="J52" s="1006"/>
      <c r="K52" s="1006"/>
      <c r="L52" s="1214"/>
    </row>
    <row r="53" spans="1:12" x14ac:dyDescent="0.3">
      <c r="A53" s="163"/>
      <c r="B53" s="1354" t="s">
        <v>502</v>
      </c>
      <c r="C53" s="1354"/>
      <c r="D53" s="1354"/>
      <c r="E53" s="1354"/>
      <c r="F53" s="1354"/>
      <c r="G53" s="1354"/>
      <c r="H53" s="1354"/>
      <c r="I53" s="1354"/>
      <c r="J53" s="1354"/>
      <c r="K53" s="1354"/>
      <c r="L53" s="1355"/>
    </row>
    <row r="54" spans="1:12" x14ac:dyDescent="0.3">
      <c r="A54" s="163">
        <v>3</v>
      </c>
      <c r="B54" s="1353" t="s">
        <v>383</v>
      </c>
      <c r="C54" s="1006"/>
      <c r="D54" s="1006"/>
      <c r="E54" s="1006"/>
      <c r="F54" s="1006"/>
      <c r="G54" s="1006"/>
      <c r="H54" s="1006"/>
      <c r="I54" s="1006"/>
      <c r="J54" s="1006"/>
      <c r="K54" s="1006"/>
      <c r="L54" s="1214"/>
    </row>
    <row r="55" spans="1:12" s="27" customFormat="1" x14ac:dyDescent="0.3">
      <c r="A55" s="163">
        <v>4</v>
      </c>
      <c r="B55" s="1265" t="s">
        <v>646</v>
      </c>
      <c r="C55" s="1265"/>
      <c r="D55" s="1265"/>
      <c r="E55" s="1265"/>
      <c r="F55" s="1265"/>
      <c r="G55" s="1265"/>
      <c r="H55" s="1265"/>
      <c r="I55" s="1265"/>
      <c r="J55" s="1265"/>
      <c r="K55" s="1265"/>
      <c r="L55" s="1340"/>
    </row>
    <row r="56" spans="1:12" x14ac:dyDescent="0.3">
      <c r="A56" s="163">
        <v>5</v>
      </c>
      <c r="B56" s="1353" t="s">
        <v>548</v>
      </c>
      <c r="C56" s="1006"/>
      <c r="D56" s="1006"/>
      <c r="E56" s="1006"/>
      <c r="F56" s="1006"/>
      <c r="G56" s="1006"/>
      <c r="H56" s="1006"/>
      <c r="I56" s="1006"/>
      <c r="J56" s="1006"/>
      <c r="K56" s="1006"/>
      <c r="L56" s="1214"/>
    </row>
    <row r="57" spans="1:12" x14ac:dyDescent="0.3">
      <c r="A57" s="163">
        <v>6</v>
      </c>
      <c r="B57" s="1265" t="s">
        <v>704</v>
      </c>
      <c r="C57" s="1265"/>
      <c r="D57" s="1265"/>
      <c r="E57" s="1265"/>
      <c r="F57" s="1265"/>
      <c r="G57" s="1265"/>
      <c r="H57" s="1265"/>
      <c r="I57" s="1265"/>
      <c r="J57" s="1265"/>
      <c r="K57" s="1265"/>
      <c r="L57" s="1340"/>
    </row>
    <row r="58" spans="1:12" ht="30" customHeight="1" x14ac:dyDescent="0.3">
      <c r="A58" s="163">
        <v>7</v>
      </c>
      <c r="B58" s="1353" t="s">
        <v>642</v>
      </c>
      <c r="C58" s="1006"/>
      <c r="D58" s="1006"/>
      <c r="E58" s="1006"/>
      <c r="F58" s="1006"/>
      <c r="G58" s="1006"/>
      <c r="H58" s="1006"/>
      <c r="I58" s="1006"/>
      <c r="J58" s="1006"/>
      <c r="K58" s="1006"/>
      <c r="L58" s="1214"/>
    </row>
    <row r="59" spans="1:12" x14ac:dyDescent="0.3">
      <c r="A59" s="163">
        <v>8</v>
      </c>
      <c r="B59" s="166" t="s">
        <v>705</v>
      </c>
      <c r="C59" s="161"/>
      <c r="D59" s="161"/>
      <c r="E59" s="161"/>
      <c r="F59" s="161"/>
      <c r="G59" s="161"/>
      <c r="H59" s="161"/>
      <c r="I59" s="161"/>
      <c r="J59" s="161"/>
      <c r="K59" s="167"/>
      <c r="L59" s="168"/>
    </row>
    <row r="60" spans="1:12" x14ac:dyDescent="0.3">
      <c r="A60" s="169"/>
      <c r="B60" s="166"/>
      <c r="C60" s="161"/>
      <c r="D60" s="161"/>
      <c r="E60" s="161"/>
      <c r="F60" s="161"/>
      <c r="G60" s="161"/>
      <c r="H60" s="161"/>
      <c r="I60" s="161"/>
      <c r="J60" s="161"/>
      <c r="K60" s="167"/>
      <c r="L60" s="168"/>
    </row>
    <row r="61" spans="1:12" x14ac:dyDescent="0.3">
      <c r="A61" s="169" t="s">
        <v>385</v>
      </c>
      <c r="B61" s="1356" t="s">
        <v>51</v>
      </c>
      <c r="C61" s="1356"/>
      <c r="D61" s="1356"/>
      <c r="E61" s="1356"/>
      <c r="F61" s="170" t="s">
        <v>386</v>
      </c>
      <c r="H61" s="161"/>
      <c r="I61" s="161"/>
      <c r="J61" s="161"/>
      <c r="K61" s="167"/>
      <c r="L61" s="168"/>
    </row>
    <row r="62" spans="1:12" x14ac:dyDescent="0.3">
      <c r="A62" s="169"/>
      <c r="B62" s="1356" t="s">
        <v>387</v>
      </c>
      <c r="C62" s="1356"/>
      <c r="D62" s="1356"/>
      <c r="E62" s="1356"/>
      <c r="F62" s="170" t="s">
        <v>388</v>
      </c>
      <c r="H62" s="161"/>
      <c r="I62" s="161"/>
      <c r="J62" s="161"/>
      <c r="K62" s="167"/>
      <c r="L62" s="168"/>
    </row>
    <row r="63" spans="1:12" x14ac:dyDescent="0.3">
      <c r="A63" s="169"/>
      <c r="B63" s="1356" t="s">
        <v>370</v>
      </c>
      <c r="C63" s="1356"/>
      <c r="D63" s="1356"/>
      <c r="E63" s="1356"/>
      <c r="F63" s="170" t="s">
        <v>389</v>
      </c>
      <c r="H63" s="161"/>
      <c r="I63" s="161"/>
      <c r="J63" s="161"/>
      <c r="K63" s="167"/>
      <c r="L63" s="168"/>
    </row>
    <row r="64" spans="1:12" x14ac:dyDescent="0.3">
      <c r="A64" s="169"/>
      <c r="B64" s="1356" t="s">
        <v>390</v>
      </c>
      <c r="C64" s="1356"/>
      <c r="D64" s="1356"/>
      <c r="E64" s="1356"/>
      <c r="F64" s="170" t="s">
        <v>391</v>
      </c>
      <c r="H64" s="161"/>
      <c r="I64" s="161"/>
      <c r="J64" s="161"/>
      <c r="L64" s="2"/>
    </row>
    <row r="65" spans="1:16" x14ac:dyDescent="0.3">
      <c r="A65" s="169"/>
      <c r="B65" s="1356" t="s">
        <v>507</v>
      </c>
      <c r="C65" s="1356"/>
      <c r="D65" s="1356"/>
      <c r="E65" s="1356"/>
      <c r="F65" s="170" t="s">
        <v>392</v>
      </c>
      <c r="H65" s="161"/>
      <c r="I65" s="161"/>
      <c r="J65" s="161"/>
      <c r="L65" s="2"/>
    </row>
    <row r="66" spans="1:16" x14ac:dyDescent="0.3">
      <c r="A66" s="171"/>
      <c r="B66" s="1356" t="s">
        <v>405</v>
      </c>
      <c r="C66" s="1356"/>
      <c r="D66" s="1356"/>
      <c r="E66" s="1356"/>
      <c r="F66" s="170" t="s">
        <v>393</v>
      </c>
      <c r="H66" s="161"/>
      <c r="I66" s="161"/>
      <c r="J66" s="161"/>
      <c r="L66" s="2"/>
    </row>
    <row r="67" spans="1:16" x14ac:dyDescent="0.3">
      <c r="A67" s="169"/>
      <c r="B67" s="1356" t="s">
        <v>387</v>
      </c>
      <c r="C67" s="1356"/>
      <c r="D67" s="1356"/>
      <c r="E67" s="1356"/>
      <c r="F67" s="170" t="s">
        <v>388</v>
      </c>
      <c r="H67" s="161"/>
      <c r="I67" s="161"/>
      <c r="J67" s="161"/>
      <c r="K67" s="167"/>
      <c r="L67" s="168"/>
    </row>
    <row r="68" spans="1:16" x14ac:dyDescent="0.3">
      <c r="A68" s="169"/>
      <c r="B68" s="1356" t="s">
        <v>370</v>
      </c>
      <c r="C68" s="1356"/>
      <c r="D68" s="1356"/>
      <c r="E68" s="1356"/>
      <c r="F68" s="170" t="s">
        <v>389</v>
      </c>
      <c r="H68" s="161"/>
      <c r="I68" s="161"/>
      <c r="J68" s="161"/>
      <c r="K68" s="167"/>
      <c r="L68" s="168"/>
    </row>
    <row r="69" spans="1:16" x14ac:dyDescent="0.3">
      <c r="A69" s="169"/>
      <c r="B69" s="1356" t="s">
        <v>390</v>
      </c>
      <c r="C69" s="1356"/>
      <c r="D69" s="1356"/>
      <c r="E69" s="1356"/>
      <c r="F69" s="170" t="s">
        <v>391</v>
      </c>
      <c r="H69" s="161"/>
      <c r="I69" s="161"/>
      <c r="J69" s="161"/>
      <c r="L69" s="2"/>
    </row>
    <row r="70" spans="1:16" x14ac:dyDescent="0.3">
      <c r="A70" s="169"/>
      <c r="B70" s="1356" t="s">
        <v>507</v>
      </c>
      <c r="C70" s="1356"/>
      <c r="D70" s="1356"/>
      <c r="E70" s="1356"/>
      <c r="F70" s="170" t="s">
        <v>392</v>
      </c>
      <c r="H70" s="161"/>
      <c r="I70" s="161"/>
      <c r="J70" s="161"/>
      <c r="L70" s="2"/>
    </row>
    <row r="71" spans="1:16" x14ac:dyDescent="0.3">
      <c r="A71" s="171"/>
      <c r="B71" s="1356" t="s">
        <v>405</v>
      </c>
      <c r="C71" s="1356"/>
      <c r="D71" s="1356"/>
      <c r="E71" s="1356"/>
      <c r="F71" s="170" t="s">
        <v>393</v>
      </c>
      <c r="H71" s="161"/>
      <c r="I71" s="161"/>
      <c r="J71" s="161"/>
      <c r="L71" s="2"/>
    </row>
    <row r="72" spans="1:16" x14ac:dyDescent="0.3">
      <c r="A72" s="171"/>
      <c r="B72" s="792"/>
      <c r="C72" s="792"/>
      <c r="D72" s="792"/>
      <c r="E72" s="792"/>
      <c r="F72" s="170"/>
      <c r="H72" s="161"/>
      <c r="I72" s="161"/>
      <c r="J72" s="161"/>
      <c r="L72" s="2"/>
    </row>
    <row r="73" spans="1:16" ht="15" customHeight="1" x14ac:dyDescent="0.3">
      <c r="A73" s="1316" t="s">
        <v>841</v>
      </c>
      <c r="B73" s="1359"/>
      <c r="C73" s="1359"/>
      <c r="D73" s="1359"/>
      <c r="E73" s="1359"/>
      <c r="L73" s="2"/>
    </row>
    <row r="74" spans="1:16" x14ac:dyDescent="0.3">
      <c r="A74" s="1183"/>
      <c r="B74" s="1360"/>
      <c r="C74" s="1360"/>
      <c r="D74" s="793"/>
      <c r="L74" s="2"/>
    </row>
    <row r="75" spans="1:16" x14ac:dyDescent="0.3">
      <c r="A75" s="1183"/>
      <c r="B75" s="1184"/>
      <c r="C75" s="1184"/>
      <c r="D75" s="793"/>
      <c r="L75" s="2"/>
    </row>
    <row r="76" spans="1:16" x14ac:dyDescent="0.3">
      <c r="A76" s="211" t="s">
        <v>842</v>
      </c>
      <c r="B76" s="27"/>
      <c r="C76" s="368"/>
      <c r="D76" s="368"/>
      <c r="L76" s="2"/>
    </row>
    <row r="77" spans="1:16" x14ac:dyDescent="0.3">
      <c r="A77" s="1361"/>
      <c r="B77" s="1362"/>
      <c r="C77" s="1362"/>
      <c r="D77" s="1362"/>
      <c r="E77" s="1362"/>
      <c r="F77" s="1362"/>
      <c r="G77" s="1362"/>
      <c r="H77" s="1362"/>
      <c r="I77" s="1362"/>
      <c r="J77" s="1362"/>
      <c r="K77" s="1362"/>
      <c r="L77" s="1363"/>
      <c r="P77">
        <v>0</v>
      </c>
    </row>
    <row r="78" spans="1:16" x14ac:dyDescent="0.3">
      <c r="A78" s="1364"/>
      <c r="B78" s="1362"/>
      <c r="C78" s="1362"/>
      <c r="D78" s="1362"/>
      <c r="E78" s="1362"/>
      <c r="F78" s="1362"/>
      <c r="G78" s="1362"/>
      <c r="H78" s="1362"/>
      <c r="I78" s="1362"/>
      <c r="J78" s="1362"/>
      <c r="K78" s="1362"/>
      <c r="L78" s="1363"/>
    </row>
    <row r="79" spans="1:16" x14ac:dyDescent="0.3">
      <c r="A79" s="1364"/>
      <c r="B79" s="1362"/>
      <c r="C79" s="1362"/>
      <c r="D79" s="1362"/>
      <c r="E79" s="1362"/>
      <c r="F79" s="1362"/>
      <c r="G79" s="1362"/>
      <c r="H79" s="1362"/>
      <c r="I79" s="1362"/>
      <c r="J79" s="1362"/>
      <c r="K79" s="1362"/>
      <c r="L79" s="1363"/>
    </row>
    <row r="80" spans="1:16" x14ac:dyDescent="0.3">
      <c r="A80" s="1364"/>
      <c r="B80" s="1362"/>
      <c r="C80" s="1362"/>
      <c r="D80" s="1362"/>
      <c r="E80" s="1362"/>
      <c r="F80" s="1362"/>
      <c r="G80" s="1362"/>
      <c r="H80" s="1362"/>
      <c r="I80" s="1362"/>
      <c r="J80" s="1362"/>
      <c r="K80" s="1362"/>
      <c r="L80" s="1363"/>
    </row>
    <row r="81" spans="1:12" x14ac:dyDescent="0.3">
      <c r="A81" s="1364"/>
      <c r="B81" s="1362"/>
      <c r="C81" s="1362"/>
      <c r="D81" s="1362"/>
      <c r="E81" s="1362"/>
      <c r="F81" s="1362"/>
      <c r="G81" s="1362"/>
      <c r="H81" s="1362"/>
      <c r="I81" s="1362"/>
      <c r="J81" s="1362"/>
      <c r="K81" s="1362"/>
      <c r="L81" s="1363"/>
    </row>
    <row r="82" spans="1:12" x14ac:dyDescent="0.3">
      <c r="A82" s="1364"/>
      <c r="B82" s="1362"/>
      <c r="C82" s="1362"/>
      <c r="D82" s="1362"/>
      <c r="E82" s="1362"/>
      <c r="F82" s="1362"/>
      <c r="G82" s="1362"/>
      <c r="H82" s="1362"/>
      <c r="I82" s="1362"/>
      <c r="J82" s="1362"/>
      <c r="K82" s="1362"/>
      <c r="L82" s="1363"/>
    </row>
    <row r="83" spans="1:12" ht="15" thickBot="1" x14ac:dyDescent="0.35">
      <c r="A83" s="11"/>
      <c r="B83" s="5"/>
      <c r="C83" s="5"/>
      <c r="D83" s="5"/>
      <c r="E83" s="5"/>
      <c r="F83" s="5"/>
      <c r="G83" s="5"/>
      <c r="H83" s="5"/>
      <c r="I83" s="5"/>
      <c r="J83" s="5"/>
      <c r="K83" s="5"/>
      <c r="L83" s="12"/>
    </row>
    <row r="84" spans="1:12" x14ac:dyDescent="0.3">
      <c r="A84" s="240" t="s">
        <v>57</v>
      </c>
      <c r="B84" s="241"/>
      <c r="C84" s="241"/>
      <c r="D84" s="241"/>
      <c r="E84" s="241"/>
      <c r="F84" s="241"/>
      <c r="G84" s="241"/>
      <c r="H84" s="241"/>
      <c r="I84" s="241"/>
      <c r="J84" s="241"/>
      <c r="K84" s="241"/>
      <c r="L84" s="177"/>
    </row>
    <row r="85" spans="1:12" x14ac:dyDescent="0.3">
      <c r="A85" s="175" t="s">
        <v>656</v>
      </c>
      <c r="B85" s="775"/>
      <c r="C85" s="775"/>
      <c r="D85" s="775"/>
      <c r="E85" s="775"/>
      <c r="F85" s="775"/>
      <c r="G85" s="775"/>
      <c r="H85" s="775"/>
      <c r="I85" s="775"/>
      <c r="J85" s="176"/>
      <c r="K85" s="176"/>
      <c r="L85" s="177"/>
    </row>
    <row r="86" spans="1:12" ht="15" thickBot="1" x14ac:dyDescent="0.35">
      <c r="A86" s="1357" t="s">
        <v>655</v>
      </c>
      <c r="B86" s="1358"/>
      <c r="C86" s="1358"/>
      <c r="D86" s="1358"/>
      <c r="E86" s="1358"/>
      <c r="F86" s="1358"/>
      <c r="G86" s="1358"/>
      <c r="H86" s="1358"/>
      <c r="I86" s="1358"/>
      <c r="J86" s="220"/>
      <c r="K86" s="178"/>
      <c r="L86" s="179"/>
    </row>
    <row r="87" spans="1:12" x14ac:dyDescent="0.3">
      <c r="A87" s="1223" t="s">
        <v>516</v>
      </c>
      <c r="B87" s="1224"/>
      <c r="C87" s="1224"/>
      <c r="D87" s="485"/>
      <c r="E87" s="485"/>
      <c r="F87" s="485"/>
      <c r="G87" s="485"/>
      <c r="H87" s="485"/>
      <c r="I87" s="485"/>
      <c r="J87" s="485"/>
      <c r="K87" s="483"/>
      <c r="L87" s="484"/>
    </row>
    <row r="88" spans="1:12" s="507" customFormat="1" ht="12.6" thickBot="1" x14ac:dyDescent="0.3">
      <c r="A88" s="475" t="s">
        <v>636</v>
      </c>
      <c r="B88" s="476"/>
      <c r="C88" s="476"/>
      <c r="D88" s="476"/>
      <c r="E88" s="476"/>
      <c r="F88" s="476"/>
      <c r="G88" s="476"/>
      <c r="H88" s="476"/>
      <c r="I88" s="476"/>
      <c r="J88" s="476"/>
      <c r="K88" s="474"/>
      <c r="L88" s="477" t="s">
        <v>873</v>
      </c>
    </row>
  </sheetData>
  <sheetProtection algorithmName="SHA-512" hashValue="x0kMSA19fhngt17pTZ1wA8ML7dcRlxs8m8HRR4k0fQaWMjB1wSzeCodsEyUEkKLlZoOZB51dL/OWPSfhWq72Sg==" saltValue="JwvmZM6gXvPY6ndFdVAk0g==" spinCount="100000" sheet="1" objects="1" scenarios="1"/>
  <mergeCells count="30">
    <mergeCell ref="B62:E62"/>
    <mergeCell ref="B63:E63"/>
    <mergeCell ref="B64:E64"/>
    <mergeCell ref="B65:E65"/>
    <mergeCell ref="B56:L56"/>
    <mergeCell ref="B57:L57"/>
    <mergeCell ref="B61:E61"/>
    <mergeCell ref="B58:L58"/>
    <mergeCell ref="B71:E71"/>
    <mergeCell ref="A87:C87"/>
    <mergeCell ref="A86:I86"/>
    <mergeCell ref="B66:E66"/>
    <mergeCell ref="B67:E67"/>
    <mergeCell ref="B68:E68"/>
    <mergeCell ref="B69:E69"/>
    <mergeCell ref="B70:E70"/>
    <mergeCell ref="A73:E73"/>
    <mergeCell ref="A74:C74"/>
    <mergeCell ref="A75:C75"/>
    <mergeCell ref="A77:L82"/>
    <mergeCell ref="B1:J1"/>
    <mergeCell ref="A15:C15"/>
    <mergeCell ref="A4:L4"/>
    <mergeCell ref="J15:K15"/>
    <mergeCell ref="B55:L55"/>
    <mergeCell ref="B48:L48"/>
    <mergeCell ref="B54:L54"/>
    <mergeCell ref="B51:L51"/>
    <mergeCell ref="B52:L52"/>
    <mergeCell ref="B53:L53"/>
  </mergeCells>
  <conditionalFormatting sqref="D44:L44 D21">
    <cfRule type="expression" dxfId="16" priority="4">
      <formula>$A21=""</formula>
    </cfRule>
  </conditionalFormatting>
  <conditionalFormatting sqref="A7:K7">
    <cfRule type="expression" dxfId="15" priority="1">
      <formula>$J$6="No"</formula>
    </cfRule>
  </conditionalFormatting>
  <conditionalFormatting sqref="D21:K44">
    <cfRule type="expression" dxfId="14" priority="3">
      <formula>$A21=""</formula>
    </cfRule>
  </conditionalFormatting>
  <conditionalFormatting sqref="A10:L13">
    <cfRule type="expression" dxfId="13" priority="2">
      <formula>$J$9="no"</formula>
    </cfRule>
  </conditionalFormatting>
  <dataValidations count="3">
    <dataValidation type="list" allowBlank="1" showInputMessage="1" showErrorMessage="1" sqref="J9 J6" xr:uid="{40497C1E-7E30-4B78-A94E-77648B623355}">
      <formula1>$AA$7:$AA$8</formula1>
    </dataValidation>
    <dataValidation type="decimal" operator="lessThanOrEqual" allowBlank="1" showInputMessage="1" showErrorMessage="1" error="The maximum hours per month cannot exceed the Hours Per Week x 4.3333." sqref="F20:F44" xr:uid="{C510944B-564D-4AFC-93E7-4288C8F2CAAF}">
      <formula1>ROUND(D20*4.3333,2)</formula1>
    </dataValidation>
    <dataValidation allowBlank="1" showInputMessage="1" showErrorMessage="1" prompt="If salaried employee, please convert to hourly rate." sqref="C20" xr:uid="{89D70700-CFC0-4212-B031-E2D5BC8EE714}"/>
  </dataValidations>
  <printOptions horizontalCentered="1"/>
  <pageMargins left="0.5" right="0.7" top="0.5" bottom="0.5" header="0.3" footer="0"/>
  <pageSetup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6129" r:id="rId4" name="Check Box 1">
              <controlPr defaultSize="0" autoFill="0" autoLine="0" autoPict="0">
                <anchor moveWithCells="1">
                  <from>
                    <xdr:col>0</xdr:col>
                    <xdr:colOff>0</xdr:colOff>
                    <xdr:row>73</xdr:row>
                    <xdr:rowOff>22860</xdr:rowOff>
                  </from>
                  <to>
                    <xdr:col>4</xdr:col>
                    <xdr:colOff>419100</xdr:colOff>
                    <xdr:row>74</xdr:row>
                    <xdr:rowOff>22860</xdr:rowOff>
                  </to>
                </anchor>
              </controlPr>
            </control>
          </mc:Choice>
        </mc:AlternateContent>
        <mc:AlternateContent xmlns:mc="http://schemas.openxmlformats.org/markup-compatibility/2006">
          <mc:Choice Requires="x14">
            <control shapeId="176130" r:id="rId5" name="Check Box 2">
              <controlPr defaultSize="0" autoFill="0" autoLine="0" autoPict="0">
                <anchor moveWithCells="1">
                  <from>
                    <xdr:col>0</xdr:col>
                    <xdr:colOff>0</xdr:colOff>
                    <xdr:row>74</xdr:row>
                    <xdr:rowOff>0</xdr:rowOff>
                  </from>
                  <to>
                    <xdr:col>5</xdr:col>
                    <xdr:colOff>457200</xdr:colOff>
                    <xdr:row>75</xdr:row>
                    <xdr:rowOff>22860</xdr:rowOff>
                  </to>
                </anchor>
              </controlPr>
            </control>
          </mc:Choice>
        </mc:AlternateContent>
        <mc:AlternateContent xmlns:mc="http://schemas.openxmlformats.org/markup-compatibility/2006">
          <mc:Choice Requires="x14">
            <control shapeId="176131" r:id="rId6" name="Check Box 3">
              <controlPr defaultSize="0" autoFill="0" autoLine="0" autoPict="0">
                <anchor moveWithCells="1">
                  <from>
                    <xdr:col>0</xdr:col>
                    <xdr:colOff>0</xdr:colOff>
                    <xdr:row>75</xdr:row>
                    <xdr:rowOff>175260</xdr:rowOff>
                  </from>
                  <to>
                    <xdr:col>2</xdr:col>
                    <xdr:colOff>571500</xdr:colOff>
                    <xdr:row>77</xdr:row>
                    <xdr:rowOff>22860</xdr:rowOff>
                  </to>
                </anchor>
              </controlPr>
            </control>
          </mc:Choice>
        </mc:AlternateContent>
        <mc:AlternateContent xmlns:mc="http://schemas.openxmlformats.org/markup-compatibility/2006">
          <mc:Choice Requires="x14">
            <control shapeId="176132" r:id="rId7" name="Check Box 4">
              <controlPr defaultSize="0" autoFill="0" autoLine="0" autoPict="0">
                <anchor moveWithCells="1">
                  <from>
                    <xdr:col>0</xdr:col>
                    <xdr:colOff>0</xdr:colOff>
                    <xdr:row>76</xdr:row>
                    <xdr:rowOff>182880</xdr:rowOff>
                  </from>
                  <to>
                    <xdr:col>5</xdr:col>
                    <xdr:colOff>22860</xdr:colOff>
                    <xdr:row>78</xdr:row>
                    <xdr:rowOff>7620</xdr:rowOff>
                  </to>
                </anchor>
              </controlPr>
            </control>
          </mc:Choice>
        </mc:AlternateContent>
        <mc:AlternateContent xmlns:mc="http://schemas.openxmlformats.org/markup-compatibility/2006">
          <mc:Choice Requires="x14">
            <control shapeId="176133" r:id="rId8" name="Check Box 5">
              <controlPr defaultSize="0" autoFill="0" autoLine="0" autoPict="0">
                <anchor moveWithCells="1">
                  <from>
                    <xdr:col>0</xdr:col>
                    <xdr:colOff>0</xdr:colOff>
                    <xdr:row>77</xdr:row>
                    <xdr:rowOff>160020</xdr:rowOff>
                  </from>
                  <to>
                    <xdr:col>2</xdr:col>
                    <xdr:colOff>571500</xdr:colOff>
                    <xdr:row>79</xdr:row>
                    <xdr:rowOff>7620</xdr:rowOff>
                  </to>
                </anchor>
              </controlPr>
            </control>
          </mc:Choice>
        </mc:AlternateContent>
        <mc:AlternateContent xmlns:mc="http://schemas.openxmlformats.org/markup-compatibility/2006">
          <mc:Choice Requires="x14">
            <control shapeId="176134" r:id="rId9" name="Check Box 6">
              <controlPr defaultSize="0" autoFill="0" autoLine="0" autoPict="0">
                <anchor moveWithCells="1">
                  <from>
                    <xdr:col>0</xdr:col>
                    <xdr:colOff>0</xdr:colOff>
                    <xdr:row>78</xdr:row>
                    <xdr:rowOff>160020</xdr:rowOff>
                  </from>
                  <to>
                    <xdr:col>2</xdr:col>
                    <xdr:colOff>571500</xdr:colOff>
                    <xdr:row>80</xdr:row>
                    <xdr:rowOff>7620</xdr:rowOff>
                  </to>
                </anchor>
              </controlPr>
            </control>
          </mc:Choice>
        </mc:AlternateContent>
        <mc:AlternateContent xmlns:mc="http://schemas.openxmlformats.org/markup-compatibility/2006">
          <mc:Choice Requires="x14">
            <control shapeId="176135" r:id="rId10" name="Check Box 7">
              <controlPr defaultSize="0" autoFill="0" autoLine="0" autoPict="0">
                <anchor moveWithCells="1">
                  <from>
                    <xdr:col>0</xdr:col>
                    <xdr:colOff>0</xdr:colOff>
                    <xdr:row>79</xdr:row>
                    <xdr:rowOff>160020</xdr:rowOff>
                  </from>
                  <to>
                    <xdr:col>6</xdr:col>
                    <xdr:colOff>365760</xdr:colOff>
                    <xdr:row>81</xdr:row>
                    <xdr:rowOff>0</xdr:rowOff>
                  </to>
                </anchor>
              </controlPr>
            </control>
          </mc:Choice>
        </mc:AlternateContent>
        <mc:AlternateContent xmlns:mc="http://schemas.openxmlformats.org/markup-compatibility/2006">
          <mc:Choice Requires="x14">
            <control shapeId="176136" r:id="rId11" name="Check Box 8">
              <controlPr defaultSize="0" autoFill="0" autoLine="0" autoPict="0">
                <anchor moveWithCells="1">
                  <from>
                    <xdr:col>0</xdr:col>
                    <xdr:colOff>0</xdr:colOff>
                    <xdr:row>80</xdr:row>
                    <xdr:rowOff>175260</xdr:rowOff>
                  </from>
                  <to>
                    <xdr:col>6</xdr:col>
                    <xdr:colOff>807720</xdr:colOff>
                    <xdr:row>82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7F5D6-247A-4D96-9DEC-FB917CBD7D1B}">
  <sheetPr codeName="Sheet18">
    <tabColor theme="7" tint="0.59999389629810485"/>
    <pageSetUpPr fitToPage="1"/>
  </sheetPr>
  <dimension ref="A1:L58"/>
  <sheetViews>
    <sheetView zoomScaleNormal="100" workbookViewId="0">
      <selection activeCell="D5" sqref="D5"/>
    </sheetView>
  </sheetViews>
  <sheetFormatPr defaultRowHeight="14.4" x14ac:dyDescent="0.3"/>
  <cols>
    <col min="1" max="1" width="13.6640625" customWidth="1"/>
    <col min="2" max="2" width="20.33203125" customWidth="1"/>
    <col min="3" max="3" width="13.6640625" customWidth="1"/>
    <col min="4" max="4" width="30" customWidth="1"/>
    <col min="5" max="6" width="16.6640625" customWidth="1"/>
    <col min="12" max="12" width="0" hidden="1" customWidth="1"/>
  </cols>
  <sheetData>
    <row r="1" spans="1:12" ht="15" thickBot="1" x14ac:dyDescent="0.35">
      <c r="A1" s="80" t="s">
        <v>36</v>
      </c>
      <c r="B1" s="1283">
        <f>'Budget Summary'!$D9</f>
        <v>0</v>
      </c>
      <c r="C1" s="1283"/>
      <c r="D1" s="1283"/>
      <c r="E1" s="81" t="s">
        <v>113</v>
      </c>
      <c r="F1" s="103">
        <f>'Budget Summary'!$H9</f>
        <v>0</v>
      </c>
    </row>
    <row r="2" spans="1:12" ht="16.2" thickBot="1" x14ac:dyDescent="0.35">
      <c r="A2" s="1371" t="s">
        <v>517</v>
      </c>
      <c r="B2" s="1372"/>
      <c r="C2" s="1372"/>
      <c r="D2" s="1373"/>
      <c r="E2" s="1373"/>
      <c r="F2" s="1374"/>
    </row>
    <row r="3" spans="1:12" ht="3" hidden="1" customHeight="1" thickBot="1" x14ac:dyDescent="0.35">
      <c r="A3" s="1375"/>
      <c r="B3" s="1376"/>
      <c r="C3" s="1376"/>
      <c r="D3" s="1376"/>
      <c r="E3" s="1376"/>
      <c r="F3" s="1377"/>
    </row>
    <row r="4" spans="1:12" ht="16.95" customHeight="1" x14ac:dyDescent="0.3">
      <c r="A4" s="361"/>
      <c r="B4" s="362"/>
      <c r="C4" s="362"/>
      <c r="D4" s="362"/>
      <c r="E4" s="362"/>
      <c r="F4" s="363"/>
    </row>
    <row r="5" spans="1:12" x14ac:dyDescent="0.3">
      <c r="A5" s="97" t="s">
        <v>706</v>
      </c>
      <c r="B5" s="83"/>
      <c r="C5" s="364" t="s">
        <v>7</v>
      </c>
      <c r="D5" s="365"/>
      <c r="E5" s="83"/>
      <c r="F5" s="366"/>
      <c r="L5" t="s">
        <v>326</v>
      </c>
    </row>
    <row r="6" spans="1:12" x14ac:dyDescent="0.3">
      <c r="A6" s="97"/>
      <c r="B6" s="83"/>
      <c r="C6" s="364"/>
      <c r="D6" s="364"/>
      <c r="E6" s="364"/>
      <c r="F6" s="366"/>
      <c r="L6" t="s">
        <v>327</v>
      </c>
    </row>
    <row r="7" spans="1:12" x14ac:dyDescent="0.3">
      <c r="A7" s="97"/>
      <c r="B7" s="83"/>
      <c r="C7" s="364"/>
      <c r="D7" s="364"/>
      <c r="E7" s="364"/>
      <c r="F7" s="366"/>
    </row>
    <row r="8" spans="1:12" ht="47.4" customHeight="1" x14ac:dyDescent="0.3">
      <c r="A8" s="1378" t="s">
        <v>609</v>
      </c>
      <c r="B8" s="1006"/>
      <c r="C8" s="1006"/>
      <c r="D8" s="1379"/>
      <c r="E8" s="1006"/>
      <c r="F8" s="1214"/>
    </row>
    <row r="9" spans="1:12" x14ac:dyDescent="0.3">
      <c r="A9" s="1183"/>
      <c r="B9" s="1360"/>
      <c r="C9" s="1360"/>
      <c r="D9" s="1360"/>
      <c r="E9" s="1360"/>
      <c r="F9" s="1380"/>
    </row>
    <row r="10" spans="1:12" x14ac:dyDescent="0.3">
      <c r="A10" s="97"/>
      <c r="B10" s="83"/>
      <c r="C10" s="83"/>
      <c r="D10" s="83"/>
      <c r="E10" s="83"/>
      <c r="F10" s="93"/>
    </row>
    <row r="11" spans="1:12" x14ac:dyDescent="0.3">
      <c r="A11" s="491" t="s">
        <v>707</v>
      </c>
      <c r="B11" s="367"/>
      <c r="C11" s="367"/>
      <c r="D11" s="83"/>
      <c r="E11" s="83"/>
      <c r="F11" s="93"/>
    </row>
    <row r="12" spans="1:12" x14ac:dyDescent="0.3">
      <c r="A12" s="1" t="s">
        <v>114</v>
      </c>
      <c r="B12" s="368"/>
      <c r="C12" s="368"/>
      <c r="D12" s="369"/>
      <c r="E12" s="24"/>
      <c r="F12" s="25"/>
    </row>
    <row r="13" spans="1:12" x14ac:dyDescent="0.3">
      <c r="A13" s="1"/>
      <c r="D13" s="24"/>
      <c r="E13" s="24"/>
      <c r="F13" s="25"/>
    </row>
    <row r="14" spans="1:12" x14ac:dyDescent="0.3">
      <c r="A14" s="1" t="s">
        <v>115</v>
      </c>
      <c r="D14" s="369"/>
      <c r="E14" s="369"/>
      <c r="F14" s="53"/>
    </row>
    <row r="15" spans="1:12" x14ac:dyDescent="0.3">
      <c r="A15" s="1"/>
      <c r="D15" s="370" t="s">
        <v>373</v>
      </c>
      <c r="E15" s="370" t="s">
        <v>374</v>
      </c>
      <c r="F15" s="371" t="s">
        <v>325</v>
      </c>
    </row>
    <row r="16" spans="1:12" x14ac:dyDescent="0.3">
      <c r="A16" s="1" t="s">
        <v>116</v>
      </c>
      <c r="D16" s="369"/>
      <c r="E16" s="24"/>
      <c r="F16" s="25"/>
    </row>
    <row r="17" spans="1:6" x14ac:dyDescent="0.3">
      <c r="A17" s="1"/>
      <c r="F17" s="25"/>
    </row>
    <row r="18" spans="1:6" x14ac:dyDescent="0.3">
      <c r="A18" s="1" t="s">
        <v>117</v>
      </c>
      <c r="D18" s="369"/>
      <c r="E18" s="24"/>
      <c r="F18" s="25"/>
    </row>
    <row r="19" spans="1:6" x14ac:dyDescent="0.3">
      <c r="A19" s="1"/>
      <c r="F19" s="25"/>
    </row>
    <row r="20" spans="1:6" x14ac:dyDescent="0.3">
      <c r="A20" s="52" t="s">
        <v>708</v>
      </c>
      <c r="E20" s="751"/>
      <c r="F20" s="752"/>
    </row>
    <row r="21" spans="1:6" x14ac:dyDescent="0.3">
      <c r="A21" s="1"/>
      <c r="E21" s="372" t="s">
        <v>118</v>
      </c>
      <c r="F21" s="373" t="s">
        <v>119</v>
      </c>
    </row>
    <row r="22" spans="1:6" x14ac:dyDescent="0.3">
      <c r="A22" s="1"/>
      <c r="D22" s="24"/>
      <c r="E22" s="24"/>
      <c r="F22" s="2"/>
    </row>
    <row r="23" spans="1:6" x14ac:dyDescent="0.3">
      <c r="A23" s="52" t="s">
        <v>709</v>
      </c>
      <c r="D23" s="26"/>
      <c r="E23" s="27"/>
      <c r="F23" s="2"/>
    </row>
    <row r="24" spans="1:6" x14ac:dyDescent="0.3">
      <c r="A24" s="28" t="s">
        <v>120</v>
      </c>
      <c r="B24" s="27"/>
      <c r="C24" s="27"/>
      <c r="D24" s="24" t="s">
        <v>7</v>
      </c>
      <c r="E24" s="29" t="s">
        <v>121</v>
      </c>
      <c r="F24" s="54"/>
    </row>
    <row r="25" spans="1:6" x14ac:dyDescent="0.3">
      <c r="A25" s="1" t="s">
        <v>122</v>
      </c>
      <c r="D25" s="24"/>
      <c r="E25" s="29" t="s">
        <v>121</v>
      </c>
      <c r="F25" s="55"/>
    </row>
    <row r="26" spans="1:6" x14ac:dyDescent="0.3">
      <c r="A26" s="1" t="s">
        <v>123</v>
      </c>
      <c r="D26" s="30" t="s">
        <v>7</v>
      </c>
      <c r="E26" s="29" t="s">
        <v>121</v>
      </c>
      <c r="F26" s="57">
        <f>SUM(F24:F25)</f>
        <v>0</v>
      </c>
    </row>
    <row r="27" spans="1:6" x14ac:dyDescent="0.3">
      <c r="A27" s="1"/>
      <c r="F27" s="25"/>
    </row>
    <row r="28" spans="1:6" x14ac:dyDescent="0.3">
      <c r="A28" s="97" t="s">
        <v>579</v>
      </c>
      <c r="D28" s="24"/>
      <c r="E28" s="29" t="s">
        <v>121</v>
      </c>
      <c r="F28" s="567">
        <f>IF(AND('H1 Cost Allocation'!F44&gt;0,'H1 Cost Allocation'!F44&lt;0.25),'H1 Cost Allocation'!F44,0)</f>
        <v>0</v>
      </c>
    </row>
    <row r="29" spans="1:6" x14ac:dyDescent="0.3">
      <c r="A29" s="692" t="s">
        <v>580</v>
      </c>
      <c r="D29" s="24"/>
      <c r="E29" s="689"/>
      <c r="F29" s="691"/>
    </row>
    <row r="30" spans="1:6" x14ac:dyDescent="0.3">
      <c r="A30" s="1"/>
      <c r="F30" s="2"/>
    </row>
    <row r="31" spans="1:6" x14ac:dyDescent="0.3">
      <c r="A31" s="97" t="s">
        <v>124</v>
      </c>
      <c r="D31" s="368" t="s">
        <v>125</v>
      </c>
      <c r="E31" s="29" t="s">
        <v>121</v>
      </c>
      <c r="F31" s="58">
        <f>F26*F28</f>
        <v>0</v>
      </c>
    </row>
    <row r="32" spans="1:6" x14ac:dyDescent="0.3">
      <c r="A32" s="1"/>
      <c r="F32" s="2"/>
    </row>
    <row r="33" spans="1:6" x14ac:dyDescent="0.3">
      <c r="A33" s="97" t="s">
        <v>126</v>
      </c>
      <c r="D33" s="368" t="s">
        <v>127</v>
      </c>
      <c r="E33" s="29" t="s">
        <v>121</v>
      </c>
      <c r="F33" s="58">
        <f>F31*12</f>
        <v>0</v>
      </c>
    </row>
    <row r="34" spans="1:6" x14ac:dyDescent="0.3">
      <c r="A34" s="1"/>
      <c r="D34" s="27"/>
      <c r="E34" s="27"/>
      <c r="F34" s="31"/>
    </row>
    <row r="35" spans="1:6" ht="28.8" x14ac:dyDescent="0.3">
      <c r="A35" s="97" t="s">
        <v>643</v>
      </c>
      <c r="D35" s="237" t="s">
        <v>128</v>
      </c>
      <c r="E35" s="29" t="s">
        <v>121</v>
      </c>
      <c r="F35" s="56"/>
    </row>
    <row r="36" spans="1:6" x14ac:dyDescent="0.3">
      <c r="A36" s="97"/>
      <c r="D36" s="761"/>
      <c r="E36" s="689"/>
      <c r="F36" s="779"/>
    </row>
    <row r="37" spans="1:6" ht="15" customHeight="1" thickBot="1" x14ac:dyDescent="0.35">
      <c r="A37" s="97"/>
      <c r="D37" s="761"/>
      <c r="E37" s="689"/>
      <c r="F37" s="780"/>
    </row>
    <row r="38" spans="1:6" ht="15" customHeight="1" thickBot="1" x14ac:dyDescent="0.35">
      <c r="A38" s="1375" t="s">
        <v>732</v>
      </c>
      <c r="B38" s="1376"/>
      <c r="C38" s="1376"/>
      <c r="D38" s="1376"/>
      <c r="E38" s="1376"/>
      <c r="F38" s="1377"/>
    </row>
    <row r="39" spans="1:6" ht="54" customHeight="1" thickBot="1" x14ac:dyDescent="0.35">
      <c r="A39" s="1197" t="s">
        <v>738</v>
      </c>
      <c r="B39" s="1384"/>
      <c r="C39" s="1384"/>
      <c r="D39" s="1384"/>
      <c r="E39" s="1384"/>
      <c r="F39" s="1385"/>
    </row>
    <row r="40" spans="1:6" ht="14.4" customHeight="1" x14ac:dyDescent="0.3">
      <c r="A40" s="1386"/>
      <c r="B40" s="1387"/>
      <c r="C40" s="1387"/>
      <c r="D40" s="1387"/>
      <c r="E40" s="1387"/>
      <c r="F40" s="1388"/>
    </row>
    <row r="41" spans="1:6" x14ac:dyDescent="0.3">
      <c r="A41" s="1392" t="s">
        <v>841</v>
      </c>
      <c r="B41" s="1393"/>
      <c r="C41" s="1393"/>
      <c r="D41" s="1393"/>
      <c r="E41" s="1393"/>
      <c r="F41" s="1394"/>
    </row>
    <row r="42" spans="1:6" x14ac:dyDescent="0.3">
      <c r="A42" s="795"/>
      <c r="B42" s="796"/>
      <c r="C42" s="796"/>
      <c r="D42" s="796"/>
      <c r="E42" s="796"/>
      <c r="F42" s="797"/>
    </row>
    <row r="43" spans="1:6" x14ac:dyDescent="0.3">
      <c r="A43" s="795"/>
      <c r="B43" s="796"/>
      <c r="C43" s="796"/>
      <c r="D43" s="796"/>
      <c r="E43" s="796"/>
      <c r="F43" s="797"/>
    </row>
    <row r="44" spans="1:6" x14ac:dyDescent="0.3">
      <c r="A44" s="211" t="s">
        <v>843</v>
      </c>
      <c r="B44" s="796"/>
      <c r="C44" s="796"/>
      <c r="D44" s="796"/>
      <c r="E44" s="796"/>
      <c r="F44" s="797"/>
    </row>
    <row r="45" spans="1:6" x14ac:dyDescent="0.3">
      <c r="A45" s="211"/>
      <c r="B45" s="796"/>
      <c r="C45" s="796"/>
      <c r="D45" s="796"/>
      <c r="E45" s="796"/>
      <c r="F45" s="797"/>
    </row>
    <row r="46" spans="1:6" x14ac:dyDescent="0.3">
      <c r="A46" s="211"/>
      <c r="B46" s="796"/>
      <c r="C46" s="796"/>
      <c r="D46" s="796"/>
      <c r="E46" s="796"/>
      <c r="F46" s="797"/>
    </row>
    <row r="47" spans="1:6" x14ac:dyDescent="0.3">
      <c r="A47" s="211"/>
      <c r="B47" s="796"/>
      <c r="C47" s="796"/>
      <c r="D47" s="796"/>
      <c r="E47" s="796"/>
      <c r="F47" s="797"/>
    </row>
    <row r="48" spans="1:6" x14ac:dyDescent="0.3">
      <c r="A48" s="211"/>
      <c r="B48" s="796"/>
      <c r="C48" s="796"/>
      <c r="D48" s="796"/>
      <c r="E48" s="796"/>
      <c r="F48" s="797"/>
    </row>
    <row r="49" spans="1:6" x14ac:dyDescent="0.3">
      <c r="A49" s="211"/>
      <c r="B49" s="796"/>
      <c r="C49" s="796"/>
      <c r="D49" s="796"/>
      <c r="E49" s="796"/>
      <c r="F49" s="797"/>
    </row>
    <row r="50" spans="1:6" x14ac:dyDescent="0.3">
      <c r="A50" s="211"/>
      <c r="B50" s="796"/>
      <c r="C50" s="796"/>
      <c r="D50" s="796"/>
      <c r="E50" s="796"/>
      <c r="F50" s="797"/>
    </row>
    <row r="51" spans="1:6" x14ac:dyDescent="0.3">
      <c r="A51" s="211"/>
      <c r="B51" s="796"/>
      <c r="C51" s="796"/>
      <c r="D51" s="796"/>
      <c r="E51" s="796"/>
      <c r="F51" s="797"/>
    </row>
    <row r="52" spans="1:6" x14ac:dyDescent="0.3">
      <c r="A52" s="211"/>
      <c r="B52" s="796"/>
      <c r="C52" s="796"/>
      <c r="D52" s="796"/>
      <c r="E52" s="796"/>
      <c r="F52" s="797"/>
    </row>
    <row r="53" spans="1:6" x14ac:dyDescent="0.3">
      <c r="A53" s="1389" t="s">
        <v>733</v>
      </c>
      <c r="B53" s="1390"/>
      <c r="C53" s="1390"/>
      <c r="D53" s="1390"/>
      <c r="E53" s="1390"/>
      <c r="F53" s="1391"/>
    </row>
    <row r="54" spans="1:6" x14ac:dyDescent="0.3">
      <c r="A54" s="1381" t="s">
        <v>57</v>
      </c>
      <c r="B54" s="1382"/>
      <c r="C54" s="1382"/>
      <c r="D54" s="1382"/>
      <c r="E54" s="1382"/>
      <c r="F54" s="1383"/>
    </row>
    <row r="55" spans="1:6" x14ac:dyDescent="0.3">
      <c r="A55" s="1365" t="s">
        <v>129</v>
      </c>
      <c r="B55" s="1366"/>
      <c r="C55" s="1366"/>
      <c r="D55" s="1366"/>
      <c r="E55" s="1366"/>
      <c r="F55" s="1367"/>
    </row>
    <row r="56" spans="1:6" ht="15" thickBot="1" x14ac:dyDescent="0.35">
      <c r="A56" s="1368"/>
      <c r="B56" s="1369"/>
      <c r="C56" s="1369"/>
      <c r="D56" s="1369"/>
      <c r="E56" s="1369"/>
      <c r="F56" s="1370"/>
    </row>
    <row r="57" spans="1:6" ht="15" thickBot="1" x14ac:dyDescent="0.35">
      <c r="A57" s="774" t="s">
        <v>517</v>
      </c>
      <c r="B57" s="480"/>
      <c r="C57" s="480"/>
      <c r="D57" s="479"/>
      <c r="E57" s="479"/>
      <c r="F57" s="481"/>
    </row>
    <row r="58" spans="1:6" s="507" customFormat="1" ht="12.6" thickBot="1" x14ac:dyDescent="0.3">
      <c r="A58" s="475" t="s">
        <v>636</v>
      </c>
      <c r="B58" s="476"/>
      <c r="C58" s="476"/>
      <c r="D58" s="476"/>
      <c r="E58" s="474"/>
      <c r="F58" s="477" t="s">
        <v>873</v>
      </c>
    </row>
  </sheetData>
  <sheetProtection algorithmName="SHA-512" hashValue="QlkZkPytGucYFEZ0NfF8SVLwO888gE8Wtlinr+YfwLRhRNKKM1yfD98zCD50lYN67o/dVdIGmBwKnC8E7HMQrA==" saltValue="QJHFV02n0kRrTgr2MCuUpg==" spinCount="100000" sheet="1" objects="1" scenarios="1"/>
  <mergeCells count="12">
    <mergeCell ref="A55:F56"/>
    <mergeCell ref="B1:D1"/>
    <mergeCell ref="A2:F2"/>
    <mergeCell ref="A3:F3"/>
    <mergeCell ref="A8:F8"/>
    <mergeCell ref="A9:F9"/>
    <mergeCell ref="A54:F54"/>
    <mergeCell ref="A38:F38"/>
    <mergeCell ref="A39:F39"/>
    <mergeCell ref="A40:F40"/>
    <mergeCell ref="A53:F53"/>
    <mergeCell ref="A41:F41"/>
  </mergeCells>
  <dataValidations count="1">
    <dataValidation type="list" allowBlank="1" showInputMessage="1" showErrorMessage="1" sqref="D5" xr:uid="{E6189EA8-097E-4E6D-B97F-5A023883775B}">
      <formula1>$L$4:$L$6</formula1>
    </dataValidation>
  </dataValidations>
  <pageMargins left="0.7" right="0.7" top="0.75" bottom="0.75" header="0.3" footer="0.3"/>
  <pageSetup scale="82" orientation="portrait" r:id="rId1"/>
  <ignoredErrors>
    <ignoredError sqref="F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2593" r:id="rId4" name="Check Box 17">
              <controlPr defaultSize="0" autoFill="0" autoLine="0" autoPict="0">
                <anchor moveWithCells="1">
                  <from>
                    <xdr:col>0</xdr:col>
                    <xdr:colOff>0</xdr:colOff>
                    <xdr:row>40</xdr:row>
                    <xdr:rowOff>152400</xdr:rowOff>
                  </from>
                  <to>
                    <xdr:col>2</xdr:col>
                    <xdr:colOff>640080</xdr:colOff>
                    <xdr:row>42</xdr:row>
                    <xdr:rowOff>30480</xdr:rowOff>
                  </to>
                </anchor>
              </controlPr>
            </control>
          </mc:Choice>
        </mc:AlternateContent>
        <mc:AlternateContent xmlns:mc="http://schemas.openxmlformats.org/markup-compatibility/2006">
          <mc:Choice Requires="x14">
            <control shapeId="152594" r:id="rId5" name="Check Box 18">
              <controlPr defaultSize="0" autoFill="0" autoLine="0" autoPict="0">
                <anchor moveWithCells="1">
                  <from>
                    <xdr:col>0</xdr:col>
                    <xdr:colOff>0</xdr:colOff>
                    <xdr:row>41</xdr:row>
                    <xdr:rowOff>152400</xdr:rowOff>
                  </from>
                  <to>
                    <xdr:col>2</xdr:col>
                    <xdr:colOff>640080</xdr:colOff>
                    <xdr:row>43</xdr:row>
                    <xdr:rowOff>30480</xdr:rowOff>
                  </to>
                </anchor>
              </controlPr>
            </control>
          </mc:Choice>
        </mc:AlternateContent>
        <mc:AlternateContent xmlns:mc="http://schemas.openxmlformats.org/markup-compatibility/2006">
          <mc:Choice Requires="x14">
            <control shapeId="152595" r:id="rId6" name="Check Box 19">
              <controlPr defaultSize="0" autoFill="0" autoLine="0" autoPict="0">
                <anchor moveWithCells="1">
                  <from>
                    <xdr:col>0</xdr:col>
                    <xdr:colOff>0</xdr:colOff>
                    <xdr:row>43</xdr:row>
                    <xdr:rowOff>152400</xdr:rowOff>
                  </from>
                  <to>
                    <xdr:col>4</xdr:col>
                    <xdr:colOff>7620</xdr:colOff>
                    <xdr:row>45</xdr:row>
                    <xdr:rowOff>30480</xdr:rowOff>
                  </to>
                </anchor>
              </controlPr>
            </control>
          </mc:Choice>
        </mc:AlternateContent>
        <mc:AlternateContent xmlns:mc="http://schemas.openxmlformats.org/markup-compatibility/2006">
          <mc:Choice Requires="x14">
            <control shapeId="152596" r:id="rId7" name="Check Box 20">
              <controlPr defaultSize="0" autoFill="0" autoLine="0" autoPict="0">
                <anchor moveWithCells="1">
                  <from>
                    <xdr:col>0</xdr:col>
                    <xdr:colOff>0</xdr:colOff>
                    <xdr:row>44</xdr:row>
                    <xdr:rowOff>144780</xdr:rowOff>
                  </from>
                  <to>
                    <xdr:col>4</xdr:col>
                    <xdr:colOff>7620</xdr:colOff>
                    <xdr:row>46</xdr:row>
                    <xdr:rowOff>22860</xdr:rowOff>
                  </to>
                </anchor>
              </controlPr>
            </control>
          </mc:Choice>
        </mc:AlternateContent>
        <mc:AlternateContent xmlns:mc="http://schemas.openxmlformats.org/markup-compatibility/2006">
          <mc:Choice Requires="x14">
            <control shapeId="152597" r:id="rId8" name="Check Box 21">
              <controlPr defaultSize="0" autoFill="0" autoLine="0" autoPict="0">
                <anchor moveWithCells="1">
                  <from>
                    <xdr:col>0</xdr:col>
                    <xdr:colOff>0</xdr:colOff>
                    <xdr:row>45</xdr:row>
                    <xdr:rowOff>152400</xdr:rowOff>
                  </from>
                  <to>
                    <xdr:col>4</xdr:col>
                    <xdr:colOff>7620</xdr:colOff>
                    <xdr:row>47</xdr:row>
                    <xdr:rowOff>30480</xdr:rowOff>
                  </to>
                </anchor>
              </controlPr>
            </control>
          </mc:Choice>
        </mc:AlternateContent>
        <mc:AlternateContent xmlns:mc="http://schemas.openxmlformats.org/markup-compatibility/2006">
          <mc:Choice Requires="x14">
            <control shapeId="152598" r:id="rId9" name="Check Box 22">
              <controlPr defaultSize="0" autoFill="0" autoLine="0" autoPict="0">
                <anchor moveWithCells="1">
                  <from>
                    <xdr:col>0</xdr:col>
                    <xdr:colOff>0</xdr:colOff>
                    <xdr:row>46</xdr:row>
                    <xdr:rowOff>152400</xdr:rowOff>
                  </from>
                  <to>
                    <xdr:col>4</xdr:col>
                    <xdr:colOff>7620</xdr:colOff>
                    <xdr:row>48</xdr:row>
                    <xdr:rowOff>30480</xdr:rowOff>
                  </to>
                </anchor>
              </controlPr>
            </control>
          </mc:Choice>
        </mc:AlternateContent>
        <mc:AlternateContent xmlns:mc="http://schemas.openxmlformats.org/markup-compatibility/2006">
          <mc:Choice Requires="x14">
            <control shapeId="152599" r:id="rId10" name="Check Box 23">
              <controlPr defaultSize="0" autoFill="0" autoLine="0" autoPict="0">
                <anchor moveWithCells="1">
                  <from>
                    <xdr:col>0</xdr:col>
                    <xdr:colOff>0</xdr:colOff>
                    <xdr:row>47</xdr:row>
                    <xdr:rowOff>160020</xdr:rowOff>
                  </from>
                  <to>
                    <xdr:col>2</xdr:col>
                    <xdr:colOff>304800</xdr:colOff>
                    <xdr:row>49</xdr:row>
                    <xdr:rowOff>0</xdr:rowOff>
                  </to>
                </anchor>
              </controlPr>
            </control>
          </mc:Choice>
        </mc:AlternateContent>
        <mc:AlternateContent xmlns:mc="http://schemas.openxmlformats.org/markup-compatibility/2006">
          <mc:Choice Requires="x14">
            <control shapeId="152600" r:id="rId11" name="Check Box 24">
              <controlPr defaultSize="0" autoFill="0" autoLine="0" autoPict="0">
                <anchor moveWithCells="1">
                  <from>
                    <xdr:col>0</xdr:col>
                    <xdr:colOff>0</xdr:colOff>
                    <xdr:row>48</xdr:row>
                    <xdr:rowOff>152400</xdr:rowOff>
                  </from>
                  <to>
                    <xdr:col>4</xdr:col>
                    <xdr:colOff>7620</xdr:colOff>
                    <xdr:row>50</xdr:row>
                    <xdr:rowOff>30480</xdr:rowOff>
                  </to>
                </anchor>
              </controlPr>
            </control>
          </mc:Choice>
        </mc:AlternateContent>
        <mc:AlternateContent xmlns:mc="http://schemas.openxmlformats.org/markup-compatibility/2006">
          <mc:Choice Requires="x14">
            <control shapeId="152601" r:id="rId12" name="Check Box 25">
              <controlPr defaultSize="0" autoFill="0" autoLine="0" autoPict="0">
                <anchor moveWithCells="1">
                  <from>
                    <xdr:col>0</xdr:col>
                    <xdr:colOff>0</xdr:colOff>
                    <xdr:row>49</xdr:row>
                    <xdr:rowOff>152400</xdr:rowOff>
                  </from>
                  <to>
                    <xdr:col>3</xdr:col>
                    <xdr:colOff>22860</xdr:colOff>
                    <xdr:row>50</xdr:row>
                    <xdr:rowOff>175260</xdr:rowOff>
                  </to>
                </anchor>
              </controlPr>
            </control>
          </mc:Choice>
        </mc:AlternateContent>
        <mc:AlternateContent xmlns:mc="http://schemas.openxmlformats.org/markup-compatibility/2006">
          <mc:Choice Requires="x14">
            <control shapeId="152602" r:id="rId13" name="Check Box 26">
              <controlPr defaultSize="0" autoFill="0" autoLine="0" autoPict="0">
                <anchor moveWithCells="1">
                  <from>
                    <xdr:col>0</xdr:col>
                    <xdr:colOff>0</xdr:colOff>
                    <xdr:row>50</xdr:row>
                    <xdr:rowOff>152400</xdr:rowOff>
                  </from>
                  <to>
                    <xdr:col>5</xdr:col>
                    <xdr:colOff>937260</xdr:colOff>
                    <xdr:row>52</xdr:row>
                    <xdr:rowOff>30480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8051-DBA4-455B-9E5A-843D84FE4121}">
  <sheetPr codeName="Sheet10">
    <tabColor rgb="FFFFE699"/>
    <pageSetUpPr fitToPage="1"/>
  </sheetPr>
  <dimension ref="A1:J44"/>
  <sheetViews>
    <sheetView workbookViewId="0">
      <selection activeCell="F2" sqref="F2"/>
    </sheetView>
  </sheetViews>
  <sheetFormatPr defaultRowHeight="14.4" x14ac:dyDescent="0.3"/>
  <cols>
    <col min="2" max="2" width="14.33203125" customWidth="1"/>
    <col min="4" max="4" width="14.33203125" customWidth="1"/>
    <col min="5" max="5" width="9.109375" customWidth="1"/>
    <col min="6" max="6" width="14.33203125" customWidth="1"/>
  </cols>
  <sheetData>
    <row r="1" spans="1:10" ht="21.6" thickBot="1" x14ac:dyDescent="0.45">
      <c r="A1" s="1403" t="s">
        <v>160</v>
      </c>
      <c r="B1" s="1404"/>
      <c r="C1" s="1404"/>
      <c r="D1" s="1404"/>
      <c r="E1" s="1404"/>
      <c r="F1" s="1404"/>
      <c r="G1" s="1404"/>
      <c r="H1" s="1404"/>
      <c r="I1" s="1404"/>
      <c r="J1" s="33"/>
    </row>
    <row r="2" spans="1:10" x14ac:dyDescent="0.3">
      <c r="A2" s="8" t="s">
        <v>161</v>
      </c>
      <c r="F2" s="568"/>
      <c r="G2" s="6" t="s">
        <v>162</v>
      </c>
      <c r="H2" s="568"/>
      <c r="I2" s="6" t="s">
        <v>43</v>
      </c>
      <c r="J2" s="35">
        <f>F2*H2</f>
        <v>0</v>
      </c>
    </row>
    <row r="3" spans="1:10" x14ac:dyDescent="0.3">
      <c r="A3" s="1"/>
      <c r="F3" s="36" t="s">
        <v>163</v>
      </c>
      <c r="G3" s="7"/>
      <c r="H3" s="36" t="s">
        <v>164</v>
      </c>
      <c r="I3" s="7"/>
      <c r="J3" s="37" t="s">
        <v>165</v>
      </c>
    </row>
    <row r="4" spans="1:10" x14ac:dyDescent="0.3">
      <c r="A4" s="60"/>
      <c r="B4" s="61"/>
      <c r="C4" s="62"/>
      <c r="D4" s="62" t="s">
        <v>166</v>
      </c>
      <c r="E4" s="62"/>
      <c r="F4" s="63">
        <v>100</v>
      </c>
      <c r="G4" s="63" t="s">
        <v>162</v>
      </c>
      <c r="H4" s="63">
        <v>20</v>
      </c>
      <c r="I4" s="63"/>
      <c r="J4" s="64">
        <f>F4*H4</f>
        <v>2000</v>
      </c>
    </row>
    <row r="5" spans="1:10" x14ac:dyDescent="0.3">
      <c r="A5" s="1"/>
      <c r="B5" s="6" t="s">
        <v>167</v>
      </c>
      <c r="D5" s="6" t="s">
        <v>168</v>
      </c>
      <c r="F5" s="38" t="s">
        <v>169</v>
      </c>
      <c r="J5" s="2"/>
    </row>
    <row r="6" spans="1:10" ht="53.4" x14ac:dyDescent="0.3">
      <c r="A6" s="10" t="s">
        <v>170</v>
      </c>
      <c r="B6" s="39" t="s">
        <v>171</v>
      </c>
      <c r="C6" s="7"/>
      <c r="D6" s="39" t="s">
        <v>172</v>
      </c>
      <c r="E6" s="7"/>
      <c r="F6" s="39" t="s">
        <v>173</v>
      </c>
      <c r="J6" s="2"/>
    </row>
    <row r="7" spans="1:10" x14ac:dyDescent="0.3">
      <c r="A7" s="65" t="s">
        <v>166</v>
      </c>
      <c r="B7" s="63">
        <v>2</v>
      </c>
      <c r="C7" s="63"/>
      <c r="D7" s="63">
        <v>12</v>
      </c>
      <c r="E7" s="63" t="s">
        <v>43</v>
      </c>
      <c r="F7" s="66">
        <f>B7/D7</f>
        <v>0.16666666666666666</v>
      </c>
      <c r="J7" s="2"/>
    </row>
    <row r="8" spans="1:10" x14ac:dyDescent="0.3">
      <c r="A8" s="8" t="s">
        <v>174</v>
      </c>
      <c r="B8" s="568"/>
      <c r="D8" s="568"/>
      <c r="E8" s="6" t="s">
        <v>43</v>
      </c>
      <c r="F8" s="41">
        <f>IF(B8&lt;&gt;0,B8/D8,0.00001)</f>
        <v>1.0000000000000001E-5</v>
      </c>
      <c r="G8" s="42" t="s">
        <v>546</v>
      </c>
      <c r="J8" s="2"/>
    </row>
    <row r="9" spans="1:10" x14ac:dyDescent="0.3">
      <c r="A9" s="8" t="s">
        <v>175</v>
      </c>
      <c r="B9" s="40"/>
      <c r="D9" s="34"/>
      <c r="E9" s="6" t="s">
        <v>43</v>
      </c>
      <c r="F9" s="41">
        <f t="shared" ref="F9:F15" si="0">IF(B9&lt;&gt;0,B9/D9,0.00001)</f>
        <v>1.0000000000000001E-5</v>
      </c>
      <c r="G9" s="42" t="s">
        <v>546</v>
      </c>
      <c r="J9" s="2"/>
    </row>
    <row r="10" spans="1:10" x14ac:dyDescent="0.3">
      <c r="A10" s="8" t="s">
        <v>176</v>
      </c>
      <c r="B10" s="40"/>
      <c r="D10" s="40"/>
      <c r="E10" s="6" t="s">
        <v>43</v>
      </c>
      <c r="F10" s="41">
        <f t="shared" si="0"/>
        <v>1.0000000000000001E-5</v>
      </c>
      <c r="G10" s="42" t="s">
        <v>546</v>
      </c>
      <c r="J10" s="2"/>
    </row>
    <row r="11" spans="1:10" x14ac:dyDescent="0.3">
      <c r="A11" s="8" t="s">
        <v>177</v>
      </c>
      <c r="B11" s="40"/>
      <c r="D11" s="34"/>
      <c r="E11" s="6" t="s">
        <v>43</v>
      </c>
      <c r="F11" s="41">
        <f t="shared" si="0"/>
        <v>1.0000000000000001E-5</v>
      </c>
      <c r="G11" s="42" t="s">
        <v>546</v>
      </c>
      <c r="J11" s="2"/>
    </row>
    <row r="12" spans="1:10" x14ac:dyDescent="0.3">
      <c r="A12" s="8" t="s">
        <v>178</v>
      </c>
      <c r="B12" s="40"/>
      <c r="D12" s="34"/>
      <c r="E12" s="6" t="s">
        <v>43</v>
      </c>
      <c r="F12" s="41">
        <f t="shared" si="0"/>
        <v>1.0000000000000001E-5</v>
      </c>
      <c r="G12" s="42" t="s">
        <v>546</v>
      </c>
      <c r="J12" s="2"/>
    </row>
    <row r="13" spans="1:10" x14ac:dyDescent="0.3">
      <c r="A13" s="8" t="s">
        <v>179</v>
      </c>
      <c r="B13" s="40"/>
      <c r="D13" s="34"/>
      <c r="E13" s="6" t="s">
        <v>43</v>
      </c>
      <c r="F13" s="41">
        <f t="shared" si="0"/>
        <v>1.0000000000000001E-5</v>
      </c>
      <c r="G13" s="42" t="s">
        <v>546</v>
      </c>
      <c r="J13" s="2"/>
    </row>
    <row r="14" spans="1:10" x14ac:dyDescent="0.3">
      <c r="A14" s="8" t="s">
        <v>180</v>
      </c>
      <c r="B14" s="40"/>
      <c r="D14" s="34"/>
      <c r="E14" s="6" t="s">
        <v>43</v>
      </c>
      <c r="F14" s="41">
        <f t="shared" si="0"/>
        <v>1.0000000000000001E-5</v>
      </c>
      <c r="G14" s="42" t="s">
        <v>546</v>
      </c>
      <c r="J14" s="2"/>
    </row>
    <row r="15" spans="1:10" x14ac:dyDescent="0.3">
      <c r="A15" s="8" t="s">
        <v>181</v>
      </c>
      <c r="B15" s="40"/>
      <c r="D15" s="34"/>
      <c r="E15" s="6" t="s">
        <v>43</v>
      </c>
      <c r="F15" s="41">
        <f t="shared" si="0"/>
        <v>1.0000000000000001E-5</v>
      </c>
      <c r="G15" s="42" t="s">
        <v>546</v>
      </c>
      <c r="J15" s="2"/>
    </row>
    <row r="16" spans="1:10" ht="15" thickBot="1" x14ac:dyDescent="0.35">
      <c r="A16" s="1"/>
      <c r="J16" s="2"/>
    </row>
    <row r="17" spans="1:10" ht="15" thickBot="1" x14ac:dyDescent="0.35">
      <c r="A17" s="1"/>
      <c r="B17" s="6" t="s">
        <v>182</v>
      </c>
      <c r="C17" s="6"/>
      <c r="D17" s="6" t="s">
        <v>183</v>
      </c>
      <c r="E17" s="6"/>
      <c r="F17" s="43" t="s">
        <v>184</v>
      </c>
      <c r="H17" s="1405" t="s">
        <v>329</v>
      </c>
      <c r="I17" s="1406"/>
      <c r="J17" s="1407"/>
    </row>
    <row r="18" spans="1:10" ht="27.6" thickBot="1" x14ac:dyDescent="0.35">
      <c r="A18" s="10" t="s">
        <v>185</v>
      </c>
      <c r="B18" s="39" t="s">
        <v>186</v>
      </c>
      <c r="C18" s="6"/>
      <c r="D18" s="39" t="s">
        <v>187</v>
      </c>
      <c r="E18" s="6"/>
      <c r="F18" s="39" t="s">
        <v>188</v>
      </c>
      <c r="H18" s="1408">
        <f>'Budget Summary'!D9</f>
        <v>0</v>
      </c>
      <c r="I18" s="1409"/>
      <c r="J18" s="1410"/>
    </row>
    <row r="19" spans="1:10" ht="15" thickBot="1" x14ac:dyDescent="0.35">
      <c r="A19" s="65" t="s">
        <v>166</v>
      </c>
      <c r="B19" s="63">
        <v>15</v>
      </c>
      <c r="C19" s="63" t="s">
        <v>162</v>
      </c>
      <c r="D19" s="63">
        <v>10</v>
      </c>
      <c r="E19" s="63" t="s">
        <v>43</v>
      </c>
      <c r="F19" s="67">
        <f>B19*D19</f>
        <v>150</v>
      </c>
      <c r="J19" s="2"/>
    </row>
    <row r="20" spans="1:10" ht="15" thickBot="1" x14ac:dyDescent="0.35">
      <c r="A20" s="8" t="s">
        <v>174</v>
      </c>
      <c r="B20" s="568"/>
      <c r="C20" s="6" t="s">
        <v>162</v>
      </c>
      <c r="D20" s="568"/>
      <c r="E20" s="6" t="s">
        <v>43</v>
      </c>
      <c r="F20" s="44" t="str">
        <f>IF(B20*D20&gt;0,B20*D20,"")</f>
        <v/>
      </c>
      <c r="H20" s="1405" t="s">
        <v>189</v>
      </c>
      <c r="I20" s="1406"/>
      <c r="J20" s="1407"/>
    </row>
    <row r="21" spans="1:10" ht="15" thickBot="1" x14ac:dyDescent="0.35">
      <c r="A21" s="8" t="s">
        <v>175</v>
      </c>
      <c r="B21" s="40"/>
      <c r="C21" s="6" t="s">
        <v>162</v>
      </c>
      <c r="D21" s="34"/>
      <c r="E21" s="6" t="s">
        <v>43</v>
      </c>
      <c r="F21" s="44" t="str">
        <f t="shared" ref="F21:F27" si="1">IF(B21*D21&gt;0,B21*D21,"")</f>
        <v/>
      </c>
      <c r="H21" s="993">
        <f>'Budget Summary'!H9</f>
        <v>0</v>
      </c>
      <c r="I21" s="1411"/>
      <c r="J21" s="994"/>
    </row>
    <row r="22" spans="1:10" x14ac:dyDescent="0.3">
      <c r="A22" s="8" t="s">
        <v>176</v>
      </c>
      <c r="B22" s="40"/>
      <c r="C22" s="6" t="s">
        <v>162</v>
      </c>
      <c r="D22" s="40"/>
      <c r="E22" s="6" t="s">
        <v>43</v>
      </c>
      <c r="F22" s="44" t="str">
        <f t="shared" si="1"/>
        <v/>
      </c>
      <c r="J22" s="2"/>
    </row>
    <row r="23" spans="1:10" x14ac:dyDescent="0.3">
      <c r="A23" s="8" t="s">
        <v>177</v>
      </c>
      <c r="B23" s="40"/>
      <c r="C23" s="6" t="s">
        <v>162</v>
      </c>
      <c r="D23" s="34"/>
      <c r="E23" s="6" t="s">
        <v>43</v>
      </c>
      <c r="F23" s="44" t="str">
        <f t="shared" si="1"/>
        <v/>
      </c>
      <c r="J23" s="2"/>
    </row>
    <row r="24" spans="1:10" x14ac:dyDescent="0.3">
      <c r="A24" s="8" t="s">
        <v>178</v>
      </c>
      <c r="B24" s="40"/>
      <c r="C24" s="6" t="s">
        <v>162</v>
      </c>
      <c r="D24" s="34"/>
      <c r="E24" s="6" t="s">
        <v>43</v>
      </c>
      <c r="F24" s="44" t="str">
        <f t="shared" si="1"/>
        <v/>
      </c>
      <c r="J24" s="2"/>
    </row>
    <row r="25" spans="1:10" x14ac:dyDescent="0.3">
      <c r="A25" s="8" t="s">
        <v>179</v>
      </c>
      <c r="B25" s="40"/>
      <c r="C25" s="6" t="s">
        <v>162</v>
      </c>
      <c r="D25" s="34"/>
      <c r="E25" s="6" t="s">
        <v>43</v>
      </c>
      <c r="F25" s="44" t="str">
        <f t="shared" si="1"/>
        <v/>
      </c>
      <c r="J25" s="2"/>
    </row>
    <row r="26" spans="1:10" x14ac:dyDescent="0.3">
      <c r="A26" s="8" t="s">
        <v>180</v>
      </c>
      <c r="B26" s="40"/>
      <c r="C26" s="6" t="s">
        <v>162</v>
      </c>
      <c r="D26" s="34"/>
      <c r="E26" s="6" t="s">
        <v>43</v>
      </c>
      <c r="F26" s="44" t="str">
        <f t="shared" si="1"/>
        <v/>
      </c>
      <c r="J26" s="2"/>
    </row>
    <row r="27" spans="1:10" x14ac:dyDescent="0.3">
      <c r="A27" s="8" t="s">
        <v>181</v>
      </c>
      <c r="B27" s="40"/>
      <c r="C27" s="6" t="s">
        <v>162</v>
      </c>
      <c r="D27" s="34"/>
      <c r="E27" s="6" t="s">
        <v>43</v>
      </c>
      <c r="F27" s="44" t="str">
        <f t="shared" si="1"/>
        <v/>
      </c>
      <c r="J27" s="2"/>
    </row>
    <row r="28" spans="1:10" x14ac:dyDescent="0.3">
      <c r="A28" s="1"/>
      <c r="J28" s="2"/>
    </row>
    <row r="29" spans="1:10" x14ac:dyDescent="0.3">
      <c r="A29" s="1"/>
      <c r="B29" s="38" t="s">
        <v>169</v>
      </c>
      <c r="C29" s="6"/>
      <c r="D29" s="43" t="s">
        <v>184</v>
      </c>
      <c r="E29" s="6"/>
      <c r="F29" s="6" t="s">
        <v>190</v>
      </c>
      <c r="J29" s="2"/>
    </row>
    <row r="30" spans="1:10" ht="53.4" x14ac:dyDescent="0.3">
      <c r="A30" s="1"/>
      <c r="B30" s="39" t="s">
        <v>191</v>
      </c>
      <c r="D30" s="39" t="s">
        <v>188</v>
      </c>
      <c r="F30" s="39" t="s">
        <v>192</v>
      </c>
      <c r="J30" s="2"/>
    </row>
    <row r="31" spans="1:10" x14ac:dyDescent="0.3">
      <c r="A31" s="65" t="s">
        <v>166</v>
      </c>
      <c r="B31" s="68">
        <v>0.16669999999999999</v>
      </c>
      <c r="C31" s="63" t="s">
        <v>162</v>
      </c>
      <c r="D31" s="63">
        <v>150</v>
      </c>
      <c r="E31" s="63" t="s">
        <v>43</v>
      </c>
      <c r="F31" s="69">
        <f>B31*D31</f>
        <v>25.004999999999999</v>
      </c>
      <c r="J31" s="2"/>
    </row>
    <row r="32" spans="1:10" x14ac:dyDescent="0.3">
      <c r="A32" s="8" t="s">
        <v>174</v>
      </c>
      <c r="B32" s="41">
        <f t="shared" ref="B32:B39" si="2">F8</f>
        <v>1.0000000000000001E-5</v>
      </c>
      <c r="C32" s="569" t="s">
        <v>162</v>
      </c>
      <c r="D32" s="570" t="str">
        <f t="shared" ref="D32:D39" si="3">IF(F20&gt;0,F20,"")</f>
        <v/>
      </c>
      <c r="E32" s="6" t="s">
        <v>43</v>
      </c>
      <c r="F32" s="44" t="str">
        <f t="shared" ref="F32:F39" si="4">IF(B8&lt;&gt;0,B32*D32,"")</f>
        <v/>
      </c>
      <c r="J32" s="2"/>
    </row>
    <row r="33" spans="1:10" x14ac:dyDescent="0.3">
      <c r="A33" s="8" t="s">
        <v>175</v>
      </c>
      <c r="B33" s="41">
        <f t="shared" si="2"/>
        <v>1.0000000000000001E-5</v>
      </c>
      <c r="C33" s="6" t="s">
        <v>162</v>
      </c>
      <c r="D33" s="45" t="str">
        <f t="shared" si="3"/>
        <v/>
      </c>
      <c r="E33" s="6" t="s">
        <v>43</v>
      </c>
      <c r="F33" s="44" t="str">
        <f t="shared" si="4"/>
        <v/>
      </c>
      <c r="J33" s="2"/>
    </row>
    <row r="34" spans="1:10" x14ac:dyDescent="0.3">
      <c r="A34" s="8" t="s">
        <v>176</v>
      </c>
      <c r="B34" s="41">
        <f t="shared" si="2"/>
        <v>1.0000000000000001E-5</v>
      </c>
      <c r="C34" s="6" t="s">
        <v>162</v>
      </c>
      <c r="D34" s="45" t="str">
        <f t="shared" si="3"/>
        <v/>
      </c>
      <c r="E34" s="6" t="s">
        <v>43</v>
      </c>
      <c r="F34" s="44" t="str">
        <f t="shared" si="4"/>
        <v/>
      </c>
      <c r="J34" s="2"/>
    </row>
    <row r="35" spans="1:10" x14ac:dyDescent="0.3">
      <c r="A35" s="8" t="s">
        <v>177</v>
      </c>
      <c r="B35" s="41">
        <f t="shared" si="2"/>
        <v>1.0000000000000001E-5</v>
      </c>
      <c r="C35" s="6" t="s">
        <v>162</v>
      </c>
      <c r="D35" s="45" t="str">
        <f t="shared" si="3"/>
        <v/>
      </c>
      <c r="E35" s="6" t="s">
        <v>43</v>
      </c>
      <c r="F35" s="44" t="str">
        <f t="shared" si="4"/>
        <v/>
      </c>
      <c r="J35" s="2"/>
    </row>
    <row r="36" spans="1:10" x14ac:dyDescent="0.3">
      <c r="A36" s="8" t="s">
        <v>178</v>
      </c>
      <c r="B36" s="41">
        <f t="shared" si="2"/>
        <v>1.0000000000000001E-5</v>
      </c>
      <c r="C36" s="6" t="s">
        <v>162</v>
      </c>
      <c r="D36" s="45" t="str">
        <f t="shared" si="3"/>
        <v/>
      </c>
      <c r="E36" s="6" t="s">
        <v>43</v>
      </c>
      <c r="F36" s="44" t="str">
        <f t="shared" si="4"/>
        <v/>
      </c>
      <c r="J36" s="2"/>
    </row>
    <row r="37" spans="1:10" x14ac:dyDescent="0.3">
      <c r="A37" s="8" t="s">
        <v>179</v>
      </c>
      <c r="B37" s="41">
        <f t="shared" si="2"/>
        <v>1.0000000000000001E-5</v>
      </c>
      <c r="C37" s="6" t="s">
        <v>162</v>
      </c>
      <c r="D37" s="45" t="str">
        <f t="shared" si="3"/>
        <v/>
      </c>
      <c r="E37" s="6" t="s">
        <v>43</v>
      </c>
      <c r="F37" s="44" t="str">
        <f t="shared" si="4"/>
        <v/>
      </c>
      <c r="J37" s="2"/>
    </row>
    <row r="38" spans="1:10" x14ac:dyDescent="0.3">
      <c r="A38" s="8" t="s">
        <v>180</v>
      </c>
      <c r="B38" s="41">
        <f t="shared" si="2"/>
        <v>1.0000000000000001E-5</v>
      </c>
      <c r="C38" s="6" t="s">
        <v>162</v>
      </c>
      <c r="D38" s="45" t="str">
        <f t="shared" si="3"/>
        <v/>
      </c>
      <c r="E38" s="6" t="s">
        <v>43</v>
      </c>
      <c r="F38" s="44" t="str">
        <f t="shared" si="4"/>
        <v/>
      </c>
      <c r="J38" s="2"/>
    </row>
    <row r="39" spans="1:10" x14ac:dyDescent="0.3">
      <c r="A39" s="8" t="s">
        <v>181</v>
      </c>
      <c r="B39" s="41">
        <f t="shared" si="2"/>
        <v>1.0000000000000001E-5</v>
      </c>
      <c r="C39" s="6" t="s">
        <v>162</v>
      </c>
      <c r="D39" s="45" t="str">
        <f t="shared" si="3"/>
        <v/>
      </c>
      <c r="E39" s="6" t="s">
        <v>43</v>
      </c>
      <c r="F39" s="44" t="str">
        <f t="shared" si="4"/>
        <v/>
      </c>
      <c r="G39" s="1395" t="s">
        <v>613</v>
      </c>
      <c r="H39" s="1395"/>
      <c r="I39" s="1395"/>
      <c r="J39" s="1396"/>
    </row>
    <row r="40" spans="1:10" ht="15" thickBot="1" x14ac:dyDescent="0.35">
      <c r="A40" s="1"/>
      <c r="B40" s="46" t="s">
        <v>193</v>
      </c>
      <c r="F40" s="47">
        <f>SUM(F32:F39)</f>
        <v>0</v>
      </c>
      <c r="G40" s="1395"/>
      <c r="H40" s="1395"/>
      <c r="I40" s="1395"/>
      <c r="J40" s="1396"/>
    </row>
    <row r="41" spans="1:10" ht="15" thickTop="1" x14ac:dyDescent="0.3">
      <c r="A41" s="1"/>
      <c r="G41" s="1395"/>
      <c r="H41" s="1395"/>
      <c r="I41" s="1395"/>
      <c r="J41" s="1396"/>
    </row>
    <row r="42" spans="1:10" x14ac:dyDescent="0.3">
      <c r="A42" s="65" t="s">
        <v>166</v>
      </c>
      <c r="B42" s="63">
        <v>25.01</v>
      </c>
      <c r="C42" s="63"/>
      <c r="D42" s="63">
        <v>2000</v>
      </c>
      <c r="E42" s="63" t="s">
        <v>43</v>
      </c>
      <c r="F42" s="70">
        <f>B42/D42</f>
        <v>1.2505E-2</v>
      </c>
      <c r="J42" s="2"/>
    </row>
    <row r="43" spans="1:10" ht="22.95" customHeight="1" thickBot="1" x14ac:dyDescent="0.35">
      <c r="A43" s="1"/>
      <c r="G43" s="1397" t="str">
        <f>IF(F44&gt;0.25,"L","")</f>
        <v/>
      </c>
      <c r="H43" s="1399" t="str">
        <f>IF(F44&gt;0.25,"NOT OK - Space and Time Allocation to CACFP Meals should be less than 25%.","")</f>
        <v/>
      </c>
      <c r="I43" s="1399"/>
      <c r="J43" s="1400"/>
    </row>
    <row r="44" spans="1:10" ht="22.95" customHeight="1" thickBot="1" x14ac:dyDescent="0.35">
      <c r="A44" s="48" t="s">
        <v>545</v>
      </c>
      <c r="B44" s="49">
        <f>F40</f>
        <v>0</v>
      </c>
      <c r="C44" s="13"/>
      <c r="D44" s="50">
        <f>J2</f>
        <v>0</v>
      </c>
      <c r="E44" s="13" t="s">
        <v>43</v>
      </c>
      <c r="F44" s="51">
        <f>IF(AND(B44=0,D44=0),0,B44/D44)</f>
        <v>0</v>
      </c>
      <c r="G44" s="1398"/>
      <c r="H44" s="1401"/>
      <c r="I44" s="1401"/>
      <c r="J44" s="1402"/>
    </row>
  </sheetData>
  <sheetProtection algorithmName="SHA-512" hashValue="r8Mqzp5D0FkL9A7HSntoWE6b88c6whDqDH7SBaWNC5w16uDdCA6wJoBPcy3LLlCYOoFEW6tO1NDFvQCVq4qbUA==" saltValue="aFxVnjBmtHSV/3dcHp6VnQ==" spinCount="100000" sheet="1" objects="1" scenarios="1"/>
  <mergeCells count="8">
    <mergeCell ref="G39:J41"/>
    <mergeCell ref="G43:G44"/>
    <mergeCell ref="H43:J44"/>
    <mergeCell ref="A1:I1"/>
    <mergeCell ref="H17:J17"/>
    <mergeCell ref="H18:J18"/>
    <mergeCell ref="H20:J20"/>
    <mergeCell ref="H21:J21"/>
  </mergeCells>
  <conditionalFormatting sqref="G8:G15">
    <cfRule type="expression" dxfId="12" priority="7">
      <formula>F8&gt;1</formula>
    </cfRule>
  </conditionalFormatting>
  <conditionalFormatting sqref="G43:G44">
    <cfRule type="expression" dxfId="11" priority="4">
      <formula>$F$44&gt;0.25</formula>
    </cfRule>
  </conditionalFormatting>
  <conditionalFormatting sqref="H43:J44">
    <cfRule type="expression" dxfId="10" priority="3">
      <formula>$F$44&gt;0.25</formula>
    </cfRule>
  </conditionalFormatting>
  <conditionalFormatting sqref="G39:J41">
    <cfRule type="expression" dxfId="9" priority="2">
      <formula>$F$44&gt;0.25</formula>
    </cfRule>
  </conditionalFormatting>
  <conditionalFormatting sqref="F8:F15">
    <cfRule type="cellIs" dxfId="8" priority="1" operator="equal">
      <formula>0.00001</formula>
    </cfRule>
  </conditionalFormatting>
  <pageMargins left="0.7" right="0.7" top="0.75" bottom="0.75" header="0.3" footer="0.3"/>
  <pageSetup scale="85" orientation="portrait" r:id="rId1"/>
  <ignoredErrors>
    <ignoredError sqref="H18"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0E04-FB0D-4F9C-AB24-299137C373DD}">
  <sheetPr codeName="Sheet4">
    <tabColor theme="7" tint="0.59999389629810485"/>
    <pageSetUpPr fitToPage="1"/>
  </sheetPr>
  <dimension ref="A1:H59"/>
  <sheetViews>
    <sheetView zoomScaleNormal="100" workbookViewId="0">
      <selection activeCell="B8" sqref="B8"/>
    </sheetView>
  </sheetViews>
  <sheetFormatPr defaultRowHeight="14.4" x14ac:dyDescent="0.3"/>
  <cols>
    <col min="1" max="1" width="19.109375" customWidth="1"/>
    <col min="2" max="2" width="17.44140625" customWidth="1"/>
    <col min="3" max="3" width="13.33203125" customWidth="1"/>
    <col min="4" max="4" width="13.33203125" style="554" customWidth="1"/>
    <col min="5" max="5" width="14.88671875" style="554" customWidth="1"/>
    <col min="6" max="7" width="14.6640625" customWidth="1"/>
    <col min="8" max="8" width="15.33203125" customWidth="1"/>
    <col min="9" max="10" width="4.33203125" customWidth="1"/>
  </cols>
  <sheetData>
    <row r="1" spans="1:8" ht="15" thickBot="1" x14ac:dyDescent="0.35">
      <c r="A1" s="80" t="s">
        <v>36</v>
      </c>
      <c r="B1" s="1415">
        <f>'Budget Summary'!$D9</f>
        <v>0</v>
      </c>
      <c r="C1" s="1111"/>
      <c r="D1" s="1111"/>
      <c r="E1" s="1111"/>
      <c r="F1" s="1111"/>
      <c r="G1" s="81" t="s">
        <v>13</v>
      </c>
      <c r="H1" s="103">
        <f>'Budget Summary'!$H9</f>
        <v>0</v>
      </c>
    </row>
    <row r="2" spans="1:8" ht="19.2" customHeight="1" thickBot="1" x14ac:dyDescent="0.35">
      <c r="A2" s="1416" t="s">
        <v>584</v>
      </c>
      <c r="B2" s="1417"/>
      <c r="C2" s="1417"/>
      <c r="D2" s="1417"/>
      <c r="E2" s="1417"/>
      <c r="F2" s="1417"/>
      <c r="G2" s="1418"/>
      <c r="H2" s="1419"/>
    </row>
    <row r="3" spans="1:8" x14ac:dyDescent="0.3">
      <c r="A3" s="180"/>
      <c r="B3" s="181"/>
      <c r="C3" s="181"/>
      <c r="D3" s="550"/>
      <c r="E3" s="550"/>
      <c r="F3" s="181"/>
      <c r="G3" s="182"/>
      <c r="H3" s="183"/>
    </row>
    <row r="4" spans="1:8" ht="15" thickBot="1" x14ac:dyDescent="0.35">
      <c r="A4" s="690" t="s">
        <v>581</v>
      </c>
      <c r="B4" s="184"/>
      <c r="C4" s="184"/>
      <c r="D4" s="551"/>
      <c r="E4" s="551"/>
      <c r="F4" s="184"/>
      <c r="G4" s="185"/>
      <c r="H4" s="186"/>
    </row>
    <row r="5" spans="1:8" ht="15" thickBot="1" x14ac:dyDescent="0.35">
      <c r="A5" s="187"/>
      <c r="B5" s="187">
        <v>1</v>
      </c>
      <c r="C5" s="187">
        <v>2</v>
      </c>
      <c r="D5" s="552"/>
      <c r="E5" s="552"/>
      <c r="F5" s="187"/>
      <c r="G5" s="188"/>
      <c r="H5" s="82">
        <v>3</v>
      </c>
    </row>
    <row r="6" spans="1:8" s="74" customFormat="1" ht="101.4" thickBot="1" x14ac:dyDescent="0.35">
      <c r="A6" s="538" t="s">
        <v>578</v>
      </c>
      <c r="B6" s="539" t="s">
        <v>394</v>
      </c>
      <c r="C6" s="516" t="s">
        <v>576</v>
      </c>
      <c r="D6" s="566" t="s">
        <v>58</v>
      </c>
      <c r="E6" s="566" t="s">
        <v>395</v>
      </c>
      <c r="F6" s="516" t="s">
        <v>396</v>
      </c>
      <c r="G6" s="516" t="s">
        <v>480</v>
      </c>
      <c r="H6" s="516" t="s">
        <v>398</v>
      </c>
    </row>
    <row r="7" spans="1:8" ht="15" thickBot="1" x14ac:dyDescent="0.35">
      <c r="A7" s="189" t="s">
        <v>59</v>
      </c>
      <c r="B7" s="190" t="s">
        <v>60</v>
      </c>
      <c r="C7" s="191">
        <v>400</v>
      </c>
      <c r="D7" s="245">
        <v>0.5</v>
      </c>
      <c r="E7" s="248">
        <v>0.5</v>
      </c>
      <c r="F7" s="192">
        <v>200</v>
      </c>
      <c r="G7" s="192">
        <f>F7*12</f>
        <v>2400</v>
      </c>
      <c r="H7" s="193">
        <v>2400</v>
      </c>
    </row>
    <row r="8" spans="1:8" x14ac:dyDescent="0.3">
      <c r="A8" s="571">
        <f>+'G - Operating Labor'!A20</f>
        <v>0</v>
      </c>
      <c r="B8" s="133"/>
      <c r="C8" s="195"/>
      <c r="D8" s="246">
        <f>+'G - Operating Labor'!G20</f>
        <v>0</v>
      </c>
      <c r="E8" s="246">
        <f>1-(D8*100)%</f>
        <v>1</v>
      </c>
      <c r="F8" s="196">
        <f>+D8*C8</f>
        <v>0</v>
      </c>
      <c r="G8" s="196">
        <f>ROUND(F8*12,2)</f>
        <v>0</v>
      </c>
      <c r="H8" s="197"/>
    </row>
    <row r="9" spans="1:8" x14ac:dyDescent="0.3">
      <c r="A9" s="572">
        <f>+'G - Operating Labor'!A21</f>
        <v>0</v>
      </c>
      <c r="B9" s="199"/>
      <c r="C9" s="142"/>
      <c r="D9" s="246">
        <f>+'G - Operating Labor'!G21</f>
        <v>0</v>
      </c>
      <c r="E9" s="246">
        <f t="shared" ref="E9:E32" si="0">1-(D9*100)%</f>
        <v>1</v>
      </c>
      <c r="F9" s="196">
        <f t="shared" ref="F9:F32" si="1">+D9*C9</f>
        <v>0</v>
      </c>
      <c r="G9" s="196">
        <f t="shared" ref="G9:G32" si="2">ROUND(F9*12,2)</f>
        <v>0</v>
      </c>
      <c r="H9" s="200"/>
    </row>
    <row r="10" spans="1:8" x14ac:dyDescent="0.3">
      <c r="A10" s="572">
        <f>+'G - Operating Labor'!A22</f>
        <v>0</v>
      </c>
      <c r="B10" s="199"/>
      <c r="C10" s="142"/>
      <c r="D10" s="246">
        <f>+'G - Operating Labor'!G22</f>
        <v>0</v>
      </c>
      <c r="E10" s="246">
        <f t="shared" si="0"/>
        <v>1</v>
      </c>
      <c r="F10" s="196">
        <f t="shared" si="1"/>
        <v>0</v>
      </c>
      <c r="G10" s="196">
        <f t="shared" si="2"/>
        <v>0</v>
      </c>
      <c r="H10" s="200"/>
    </row>
    <row r="11" spans="1:8" x14ac:dyDescent="0.3">
      <c r="A11" s="572">
        <f>+'G - Operating Labor'!A23</f>
        <v>0</v>
      </c>
      <c r="B11" s="199"/>
      <c r="C11" s="142"/>
      <c r="D11" s="246">
        <f>+'G - Operating Labor'!G23</f>
        <v>0</v>
      </c>
      <c r="E11" s="246">
        <f t="shared" si="0"/>
        <v>1</v>
      </c>
      <c r="F11" s="196">
        <f t="shared" si="1"/>
        <v>0</v>
      </c>
      <c r="G11" s="196">
        <f t="shared" si="2"/>
        <v>0</v>
      </c>
      <c r="H11" s="200"/>
    </row>
    <row r="12" spans="1:8" x14ac:dyDescent="0.3">
      <c r="A12" s="572">
        <f>+'G - Operating Labor'!A24</f>
        <v>0</v>
      </c>
      <c r="B12" s="199"/>
      <c r="C12" s="142"/>
      <c r="D12" s="246">
        <f>+'G - Operating Labor'!G24</f>
        <v>0</v>
      </c>
      <c r="E12" s="246">
        <f t="shared" si="0"/>
        <v>1</v>
      </c>
      <c r="F12" s="196">
        <f t="shared" si="1"/>
        <v>0</v>
      </c>
      <c r="G12" s="196">
        <f t="shared" si="2"/>
        <v>0</v>
      </c>
      <c r="H12" s="200"/>
    </row>
    <row r="13" spans="1:8" x14ac:dyDescent="0.3">
      <c r="A13" s="572">
        <f>+'G - Operating Labor'!A25</f>
        <v>0</v>
      </c>
      <c r="B13" s="199"/>
      <c r="C13" s="142"/>
      <c r="D13" s="246">
        <f>+'G - Operating Labor'!G25</f>
        <v>0</v>
      </c>
      <c r="E13" s="246">
        <f t="shared" si="0"/>
        <v>1</v>
      </c>
      <c r="F13" s="196">
        <f t="shared" si="1"/>
        <v>0</v>
      </c>
      <c r="G13" s="196">
        <f t="shared" si="2"/>
        <v>0</v>
      </c>
      <c r="H13" s="200"/>
    </row>
    <row r="14" spans="1:8" x14ac:dyDescent="0.3">
      <c r="A14" s="572">
        <f>+'G - Operating Labor'!A26</f>
        <v>0</v>
      </c>
      <c r="B14" s="199"/>
      <c r="C14" s="142"/>
      <c r="D14" s="246">
        <f>+'G - Operating Labor'!G26</f>
        <v>0</v>
      </c>
      <c r="E14" s="246">
        <f t="shared" si="0"/>
        <v>1</v>
      </c>
      <c r="F14" s="196">
        <f t="shared" si="1"/>
        <v>0</v>
      </c>
      <c r="G14" s="196">
        <f t="shared" si="2"/>
        <v>0</v>
      </c>
      <c r="H14" s="200"/>
    </row>
    <row r="15" spans="1:8" x14ac:dyDescent="0.3">
      <c r="A15" s="572">
        <f>+'G - Operating Labor'!A27</f>
        <v>0</v>
      </c>
      <c r="B15" s="199"/>
      <c r="C15" s="142"/>
      <c r="D15" s="246">
        <f>+'G - Operating Labor'!G27</f>
        <v>0</v>
      </c>
      <c r="E15" s="246">
        <f t="shared" si="0"/>
        <v>1</v>
      </c>
      <c r="F15" s="196">
        <f t="shared" si="1"/>
        <v>0</v>
      </c>
      <c r="G15" s="196">
        <f t="shared" si="2"/>
        <v>0</v>
      </c>
      <c r="H15" s="200"/>
    </row>
    <row r="16" spans="1:8" x14ac:dyDescent="0.3">
      <c r="A16" s="572">
        <f>+'G - Operating Labor'!A28</f>
        <v>0</v>
      </c>
      <c r="B16" s="199"/>
      <c r="C16" s="142"/>
      <c r="D16" s="246">
        <f>+'G - Operating Labor'!G28</f>
        <v>0</v>
      </c>
      <c r="E16" s="246">
        <f t="shared" si="0"/>
        <v>1</v>
      </c>
      <c r="F16" s="196">
        <f t="shared" si="1"/>
        <v>0</v>
      </c>
      <c r="G16" s="196">
        <f t="shared" si="2"/>
        <v>0</v>
      </c>
      <c r="H16" s="200"/>
    </row>
    <row r="17" spans="1:8" x14ac:dyDescent="0.3">
      <c r="A17" s="572">
        <f>+'G - Operating Labor'!A29</f>
        <v>0</v>
      </c>
      <c r="B17" s="199"/>
      <c r="C17" s="142"/>
      <c r="D17" s="246">
        <f>+'G - Operating Labor'!G29</f>
        <v>0</v>
      </c>
      <c r="E17" s="246">
        <f t="shared" si="0"/>
        <v>1</v>
      </c>
      <c r="F17" s="196">
        <f t="shared" si="1"/>
        <v>0</v>
      </c>
      <c r="G17" s="196">
        <f t="shared" si="2"/>
        <v>0</v>
      </c>
      <c r="H17" s="200"/>
    </row>
    <row r="18" spans="1:8" x14ac:dyDescent="0.3">
      <c r="A18" s="572">
        <f>+'G - Operating Labor'!A30</f>
        <v>0</v>
      </c>
      <c r="B18" s="199"/>
      <c r="C18" s="142"/>
      <c r="D18" s="246">
        <f>+'G - Operating Labor'!G30</f>
        <v>0</v>
      </c>
      <c r="E18" s="246">
        <f t="shared" si="0"/>
        <v>1</v>
      </c>
      <c r="F18" s="196">
        <f t="shared" si="1"/>
        <v>0</v>
      </c>
      <c r="G18" s="196">
        <f t="shared" si="2"/>
        <v>0</v>
      </c>
      <c r="H18" s="200"/>
    </row>
    <row r="19" spans="1:8" x14ac:dyDescent="0.3">
      <c r="A19" s="572">
        <f>+'G - Operating Labor'!A31</f>
        <v>0</v>
      </c>
      <c r="B19" s="199"/>
      <c r="C19" s="142"/>
      <c r="D19" s="246">
        <f>+'G - Operating Labor'!G31</f>
        <v>0</v>
      </c>
      <c r="E19" s="246">
        <f t="shared" si="0"/>
        <v>1</v>
      </c>
      <c r="F19" s="196">
        <f t="shared" si="1"/>
        <v>0</v>
      </c>
      <c r="G19" s="196">
        <f t="shared" si="2"/>
        <v>0</v>
      </c>
      <c r="H19" s="200"/>
    </row>
    <row r="20" spans="1:8" x14ac:dyDescent="0.3">
      <c r="A20" s="572">
        <f>+'G - Operating Labor'!A32</f>
        <v>0</v>
      </c>
      <c r="B20" s="199"/>
      <c r="C20" s="142"/>
      <c r="D20" s="246">
        <f>+'G - Operating Labor'!G32</f>
        <v>0</v>
      </c>
      <c r="E20" s="246">
        <f t="shared" si="0"/>
        <v>1</v>
      </c>
      <c r="F20" s="196">
        <f t="shared" si="1"/>
        <v>0</v>
      </c>
      <c r="G20" s="196">
        <f t="shared" si="2"/>
        <v>0</v>
      </c>
      <c r="H20" s="200"/>
    </row>
    <row r="21" spans="1:8" x14ac:dyDescent="0.3">
      <c r="A21" s="572">
        <f>+'G - Operating Labor'!A33</f>
        <v>0</v>
      </c>
      <c r="B21" s="199"/>
      <c r="C21" s="142"/>
      <c r="D21" s="246">
        <f>+'G - Operating Labor'!G33</f>
        <v>0</v>
      </c>
      <c r="E21" s="246">
        <f t="shared" si="0"/>
        <v>1</v>
      </c>
      <c r="F21" s="196">
        <f t="shared" si="1"/>
        <v>0</v>
      </c>
      <c r="G21" s="196">
        <f t="shared" si="2"/>
        <v>0</v>
      </c>
      <c r="H21" s="200"/>
    </row>
    <row r="22" spans="1:8" x14ac:dyDescent="0.3">
      <c r="A22" s="572">
        <f>+'G - Operating Labor'!A34</f>
        <v>0</v>
      </c>
      <c r="B22" s="199"/>
      <c r="C22" s="142"/>
      <c r="D22" s="246">
        <f>+'G - Operating Labor'!G34</f>
        <v>0</v>
      </c>
      <c r="E22" s="246">
        <f t="shared" si="0"/>
        <v>1</v>
      </c>
      <c r="F22" s="196">
        <f t="shared" si="1"/>
        <v>0</v>
      </c>
      <c r="G22" s="196">
        <f t="shared" si="2"/>
        <v>0</v>
      </c>
      <c r="H22" s="200"/>
    </row>
    <row r="23" spans="1:8" x14ac:dyDescent="0.3">
      <c r="A23" s="572">
        <f>+'G - Operating Labor'!A35</f>
        <v>0</v>
      </c>
      <c r="B23" s="199"/>
      <c r="C23" s="142"/>
      <c r="D23" s="246">
        <f>+'G - Operating Labor'!G35</f>
        <v>0</v>
      </c>
      <c r="E23" s="246">
        <f t="shared" si="0"/>
        <v>1</v>
      </c>
      <c r="F23" s="196">
        <f t="shared" si="1"/>
        <v>0</v>
      </c>
      <c r="G23" s="196">
        <f t="shared" si="2"/>
        <v>0</v>
      </c>
      <c r="H23" s="200"/>
    </row>
    <row r="24" spans="1:8" x14ac:dyDescent="0.3">
      <c r="A24" s="572">
        <f>+'G - Operating Labor'!A36</f>
        <v>0</v>
      </c>
      <c r="B24" s="199"/>
      <c r="C24" s="142"/>
      <c r="D24" s="246">
        <f>+'G - Operating Labor'!G36</f>
        <v>0</v>
      </c>
      <c r="E24" s="246">
        <f t="shared" si="0"/>
        <v>1</v>
      </c>
      <c r="F24" s="196">
        <f t="shared" si="1"/>
        <v>0</v>
      </c>
      <c r="G24" s="196">
        <f t="shared" si="2"/>
        <v>0</v>
      </c>
      <c r="H24" s="200"/>
    </row>
    <row r="25" spans="1:8" x14ac:dyDescent="0.3">
      <c r="A25" s="572">
        <f>+'G - Operating Labor'!A37</f>
        <v>0</v>
      </c>
      <c r="B25" s="199"/>
      <c r="C25" s="142"/>
      <c r="D25" s="246">
        <f>+'G - Operating Labor'!G37</f>
        <v>0</v>
      </c>
      <c r="E25" s="246">
        <f t="shared" si="0"/>
        <v>1</v>
      </c>
      <c r="F25" s="196">
        <f t="shared" si="1"/>
        <v>0</v>
      </c>
      <c r="G25" s="196">
        <f t="shared" si="2"/>
        <v>0</v>
      </c>
      <c r="H25" s="200"/>
    </row>
    <row r="26" spans="1:8" x14ac:dyDescent="0.3">
      <c r="A26" s="572">
        <f>+'G - Operating Labor'!A38</f>
        <v>0</v>
      </c>
      <c r="B26" s="199"/>
      <c r="C26" s="142"/>
      <c r="D26" s="246">
        <f>+'G - Operating Labor'!G38</f>
        <v>0</v>
      </c>
      <c r="E26" s="246">
        <f t="shared" si="0"/>
        <v>1</v>
      </c>
      <c r="F26" s="196">
        <f t="shared" si="1"/>
        <v>0</v>
      </c>
      <c r="G26" s="196">
        <f t="shared" si="2"/>
        <v>0</v>
      </c>
      <c r="H26" s="200"/>
    </row>
    <row r="27" spans="1:8" x14ac:dyDescent="0.3">
      <c r="A27" s="572">
        <f>+'G - Operating Labor'!A39</f>
        <v>0</v>
      </c>
      <c r="B27" s="199"/>
      <c r="C27" s="142"/>
      <c r="D27" s="246">
        <f>+'G - Operating Labor'!G39</f>
        <v>0</v>
      </c>
      <c r="E27" s="246">
        <f t="shared" si="0"/>
        <v>1</v>
      </c>
      <c r="F27" s="196">
        <f t="shared" si="1"/>
        <v>0</v>
      </c>
      <c r="G27" s="196">
        <f t="shared" si="2"/>
        <v>0</v>
      </c>
      <c r="H27" s="200"/>
    </row>
    <row r="28" spans="1:8" x14ac:dyDescent="0.3">
      <c r="A28" s="572">
        <f>+'G - Operating Labor'!A40</f>
        <v>0</v>
      </c>
      <c r="B28" s="199"/>
      <c r="C28" s="142"/>
      <c r="D28" s="246">
        <f>+'G - Operating Labor'!G40</f>
        <v>0</v>
      </c>
      <c r="E28" s="246">
        <f t="shared" si="0"/>
        <v>1</v>
      </c>
      <c r="F28" s="196">
        <f t="shared" si="1"/>
        <v>0</v>
      </c>
      <c r="G28" s="196">
        <f t="shared" si="2"/>
        <v>0</v>
      </c>
      <c r="H28" s="200"/>
    </row>
    <row r="29" spans="1:8" x14ac:dyDescent="0.3">
      <c r="A29" s="572">
        <f>+'G - Operating Labor'!A41</f>
        <v>0</v>
      </c>
      <c r="B29" s="199"/>
      <c r="C29" s="142"/>
      <c r="D29" s="246">
        <f>+'G - Operating Labor'!G41</f>
        <v>0</v>
      </c>
      <c r="E29" s="246">
        <f t="shared" si="0"/>
        <v>1</v>
      </c>
      <c r="F29" s="196">
        <f t="shared" si="1"/>
        <v>0</v>
      </c>
      <c r="G29" s="196">
        <f t="shared" si="2"/>
        <v>0</v>
      </c>
      <c r="H29" s="200"/>
    </row>
    <row r="30" spans="1:8" x14ac:dyDescent="0.3">
      <c r="A30" s="572">
        <f>+'G - Operating Labor'!A42</f>
        <v>0</v>
      </c>
      <c r="B30" s="199"/>
      <c r="C30" s="142"/>
      <c r="D30" s="246">
        <f>+'G - Operating Labor'!G42</f>
        <v>0</v>
      </c>
      <c r="E30" s="246">
        <f t="shared" si="0"/>
        <v>1</v>
      </c>
      <c r="F30" s="196">
        <f t="shared" si="1"/>
        <v>0</v>
      </c>
      <c r="G30" s="196">
        <f t="shared" si="2"/>
        <v>0</v>
      </c>
      <c r="H30" s="200"/>
    </row>
    <row r="31" spans="1:8" x14ac:dyDescent="0.3">
      <c r="A31" s="572">
        <f>+'G - Operating Labor'!A43</f>
        <v>0</v>
      </c>
      <c r="B31" s="199"/>
      <c r="C31" s="142"/>
      <c r="D31" s="246">
        <f>+'G - Operating Labor'!G43</f>
        <v>0</v>
      </c>
      <c r="E31" s="246">
        <f t="shared" si="0"/>
        <v>1</v>
      </c>
      <c r="F31" s="196">
        <f t="shared" si="1"/>
        <v>0</v>
      </c>
      <c r="G31" s="196">
        <f t="shared" si="2"/>
        <v>0</v>
      </c>
      <c r="H31" s="200"/>
    </row>
    <row r="32" spans="1:8" ht="15" thickBot="1" x14ac:dyDescent="0.35">
      <c r="A32" s="573">
        <f>+'G - Operating Labor'!A44</f>
        <v>0</v>
      </c>
      <c r="B32" s="202"/>
      <c r="C32" s="150"/>
      <c r="D32" s="247">
        <f>+'G - Operating Labor'!G44</f>
        <v>0</v>
      </c>
      <c r="E32" s="247">
        <f t="shared" si="0"/>
        <v>1</v>
      </c>
      <c r="F32" s="203">
        <f t="shared" si="1"/>
        <v>0</v>
      </c>
      <c r="G32" s="204">
        <f t="shared" si="2"/>
        <v>0</v>
      </c>
      <c r="H32" s="205"/>
    </row>
    <row r="33" spans="1:8" ht="15" thickBot="1" x14ac:dyDescent="0.35">
      <c r="A33" s="1"/>
      <c r="B33" s="88"/>
      <c r="C33" s="88"/>
      <c r="D33" s="553"/>
      <c r="E33" s="553"/>
      <c r="F33" s="206" t="s">
        <v>399</v>
      </c>
      <c r="G33" s="207">
        <f>SUM(G8:G32)</f>
        <v>0</v>
      </c>
      <c r="H33" s="208">
        <f>SUM(H8:H32)</f>
        <v>0</v>
      </c>
    </row>
    <row r="34" spans="1:8" ht="15" thickBot="1" x14ac:dyDescent="0.35">
      <c r="A34" s="87" t="s">
        <v>7</v>
      </c>
      <c r="B34" s="88"/>
      <c r="C34" s="88"/>
      <c r="E34" s="553"/>
      <c r="F34" s="88"/>
      <c r="G34" s="1420" t="s">
        <v>7</v>
      </c>
      <c r="H34" s="1421"/>
    </row>
    <row r="35" spans="1:8" x14ac:dyDescent="0.3">
      <c r="A35" s="85" t="s">
        <v>518</v>
      </c>
      <c r="B35" s="15"/>
      <c r="C35" s="15"/>
      <c r="D35" s="555"/>
      <c r="E35" s="555"/>
      <c r="F35" s="15"/>
      <c r="G35" s="15"/>
      <c r="H35" s="16"/>
    </row>
    <row r="36" spans="1:8" x14ac:dyDescent="0.3">
      <c r="A36" s="92" t="s">
        <v>61</v>
      </c>
      <c r="C36" s="88"/>
      <c r="E36" s="553"/>
      <c r="F36" s="88"/>
      <c r="G36" s="1420"/>
      <c r="H36" s="1421"/>
    </row>
    <row r="37" spans="1:8" x14ac:dyDescent="0.3">
      <c r="A37" s="92">
        <v>1</v>
      </c>
      <c r="B37" s="88" t="s">
        <v>400</v>
      </c>
      <c r="C37" s="88"/>
      <c r="E37" s="553"/>
      <c r="F37" s="88"/>
      <c r="G37" s="1420"/>
      <c r="H37" s="1421"/>
    </row>
    <row r="38" spans="1:8" x14ac:dyDescent="0.3">
      <c r="A38" s="92">
        <v>2</v>
      </c>
      <c r="B38" s="88" t="s">
        <v>401</v>
      </c>
      <c r="H38" s="2"/>
    </row>
    <row r="39" spans="1:8" x14ac:dyDescent="0.3">
      <c r="A39" s="92">
        <v>3</v>
      </c>
      <c r="B39" s="88" t="s">
        <v>402</v>
      </c>
      <c r="H39" s="2"/>
    </row>
    <row r="40" spans="1:8" x14ac:dyDescent="0.3">
      <c r="A40" s="92"/>
      <c r="B40" s="209"/>
      <c r="C40" s="209"/>
      <c r="D40" s="556"/>
      <c r="E40" s="556"/>
      <c r="F40" s="209"/>
      <c r="G40" s="209"/>
      <c r="H40" s="210"/>
    </row>
    <row r="41" spans="1:8" x14ac:dyDescent="0.3">
      <c r="A41" s="211" t="s">
        <v>428</v>
      </c>
      <c r="B41" s="88"/>
      <c r="H41" s="2"/>
    </row>
    <row r="42" spans="1:8" x14ac:dyDescent="0.3">
      <c r="A42" s="92"/>
      <c r="B42" s="83" t="s">
        <v>91</v>
      </c>
      <c r="C42" s="83"/>
      <c r="E42" s="561" t="s">
        <v>396</v>
      </c>
      <c r="F42" s="88"/>
      <c r="G42" s="83"/>
      <c r="H42" s="93"/>
    </row>
    <row r="43" spans="1:8" x14ac:dyDescent="0.3">
      <c r="A43" s="92"/>
      <c r="B43" s="83" t="s">
        <v>58</v>
      </c>
      <c r="E43" s="561" t="s">
        <v>403</v>
      </c>
      <c r="H43" s="2"/>
    </row>
    <row r="44" spans="1:8" x14ac:dyDescent="0.3">
      <c r="A44" s="92"/>
      <c r="B44" s="83" t="s">
        <v>395</v>
      </c>
      <c r="C44" s="83"/>
      <c r="E44" s="561"/>
      <c r="F44" s="88"/>
      <c r="G44" s="1420"/>
      <c r="H44" s="1421"/>
    </row>
    <row r="45" spans="1:8" x14ac:dyDescent="0.3">
      <c r="A45" s="92"/>
      <c r="B45" s="83"/>
      <c r="H45" s="2"/>
    </row>
    <row r="46" spans="1:8" ht="15" thickBot="1" x14ac:dyDescent="0.35">
      <c r="A46" s="212"/>
      <c r="B46" s="5"/>
      <c r="C46" s="5"/>
      <c r="D46" s="557"/>
      <c r="E46" s="557"/>
      <c r="F46" s="5"/>
      <c r="G46" s="5"/>
      <c r="H46" s="12"/>
    </row>
    <row r="47" spans="1:8" x14ac:dyDescent="0.3">
      <c r="A47" s="213"/>
      <c r="B47" s="214"/>
      <c r="C47" s="215"/>
      <c r="D47" s="558"/>
      <c r="E47" s="558"/>
      <c r="F47" s="216"/>
      <c r="G47" s="216"/>
      <c r="H47" s="217"/>
    </row>
    <row r="48" spans="1:8" x14ac:dyDescent="0.3">
      <c r="A48" s="1316" t="s">
        <v>841</v>
      </c>
      <c r="B48" s="1359"/>
      <c r="C48" s="1359"/>
      <c r="D48" s="1359"/>
      <c r="E48" s="1359"/>
      <c r="F48" s="1359"/>
      <c r="G48" s="1359"/>
      <c r="H48" s="1422"/>
    </row>
    <row r="49" spans="1:8" x14ac:dyDescent="0.3">
      <c r="A49" s="1183"/>
      <c r="B49" s="1360"/>
      <c r="C49" s="1360"/>
      <c r="D49" s="1360"/>
      <c r="E49" s="1360"/>
      <c r="F49" s="1360"/>
      <c r="G49" s="1360"/>
      <c r="H49" s="1380"/>
    </row>
    <row r="50" spans="1:8" x14ac:dyDescent="0.3">
      <c r="A50" s="1191" t="s">
        <v>842</v>
      </c>
      <c r="B50" s="1360"/>
      <c r="C50" s="1360"/>
      <c r="D50" s="1360"/>
      <c r="E50" s="1360"/>
      <c r="F50" s="1360"/>
      <c r="G50" s="1360"/>
      <c r="H50" s="1380"/>
    </row>
    <row r="51" spans="1:8" x14ac:dyDescent="0.3">
      <c r="A51" s="845"/>
      <c r="B51" s="793"/>
      <c r="C51" s="793"/>
      <c r="D51" s="793"/>
      <c r="E51" s="793"/>
      <c r="F51" s="793"/>
      <c r="G51" s="793"/>
      <c r="H51" s="794"/>
    </row>
    <row r="52" spans="1:8" x14ac:dyDescent="0.3">
      <c r="A52" s="845"/>
      <c r="B52" s="793"/>
      <c r="C52" s="793"/>
      <c r="D52" s="793"/>
      <c r="E52" s="793"/>
      <c r="F52" s="793"/>
      <c r="G52" s="793"/>
      <c r="H52" s="794"/>
    </row>
    <row r="53" spans="1:8" x14ac:dyDescent="0.3">
      <c r="A53" s="845"/>
      <c r="B53" s="793"/>
      <c r="C53" s="793"/>
      <c r="D53" s="793"/>
      <c r="E53" s="793"/>
      <c r="F53" s="793"/>
      <c r="G53" s="793"/>
      <c r="H53" s="794"/>
    </row>
    <row r="54" spans="1:8" x14ac:dyDescent="0.3">
      <c r="A54" s="845"/>
      <c r="B54" s="793"/>
      <c r="C54" s="793"/>
      <c r="D54" s="793"/>
      <c r="E54" s="793"/>
      <c r="F54" s="793"/>
      <c r="G54" s="793"/>
      <c r="H54" s="794"/>
    </row>
    <row r="55" spans="1:8" x14ac:dyDescent="0.3">
      <c r="A55" s="1183"/>
      <c r="B55" s="1360"/>
      <c r="C55" s="1360"/>
      <c r="D55" s="1360"/>
      <c r="E55" s="1360"/>
      <c r="F55" s="1360"/>
      <c r="G55" s="1360"/>
      <c r="H55" s="1380"/>
    </row>
    <row r="56" spans="1:8" ht="15" thickBot="1" x14ac:dyDescent="0.35">
      <c r="A56" s="1183"/>
      <c r="B56" s="1360"/>
      <c r="C56" s="1360"/>
      <c r="D56" s="1360"/>
      <c r="E56" s="1360"/>
      <c r="F56" s="1360"/>
      <c r="G56" s="1360"/>
      <c r="H56" s="1380"/>
    </row>
    <row r="57" spans="1:8" ht="15" thickBot="1" x14ac:dyDescent="0.35">
      <c r="A57" s="1412" t="s">
        <v>634</v>
      </c>
      <c r="B57" s="1413"/>
      <c r="C57" s="1413"/>
      <c r="D57" s="1413"/>
      <c r="E57" s="1413"/>
      <c r="F57" s="1413"/>
      <c r="G57" s="1413"/>
      <c r="H57" s="1414"/>
    </row>
    <row r="58" spans="1:8" x14ac:dyDescent="0.3">
      <c r="A58" s="771" t="s">
        <v>583</v>
      </c>
      <c r="B58" s="483"/>
      <c r="C58" s="483"/>
      <c r="D58" s="559"/>
      <c r="E58" s="559"/>
      <c r="F58" s="483"/>
      <c r="G58" s="483"/>
      <c r="H58" s="484"/>
    </row>
    <row r="59" spans="1:8" s="507" customFormat="1" ht="12.6" thickBot="1" x14ac:dyDescent="0.3">
      <c r="A59" s="475" t="s">
        <v>636</v>
      </c>
      <c r="B59" s="476"/>
      <c r="C59" s="476"/>
      <c r="D59" s="560"/>
      <c r="E59" s="562"/>
      <c r="F59" s="517"/>
      <c r="G59" s="474"/>
      <c r="H59" s="477" t="s">
        <v>873</v>
      </c>
    </row>
  </sheetData>
  <sheetProtection algorithmName="SHA-512" hashValue="Hl1Z6LnD31DyPWb7sFjPnWVcllaiFUr1vfKdph9PW0QLjoHs4iiNr8GX/CtRnLN02G6GdH5uRth0EYvx2+P4mQ==" saltValue="sTXDne//A4wnKghZTTjjow==" spinCount="100000" sheet="1" objects="1" scenarios="1"/>
  <mergeCells count="12">
    <mergeCell ref="A57:H57"/>
    <mergeCell ref="A56:H56"/>
    <mergeCell ref="B1:F1"/>
    <mergeCell ref="A2:H2"/>
    <mergeCell ref="G44:H44"/>
    <mergeCell ref="G34:H34"/>
    <mergeCell ref="G36:H36"/>
    <mergeCell ref="G37:H37"/>
    <mergeCell ref="A55:H55"/>
    <mergeCell ref="A48:H48"/>
    <mergeCell ref="A49:H49"/>
    <mergeCell ref="A50:H50"/>
  </mergeCells>
  <conditionalFormatting sqref="A8:H32">
    <cfRule type="expression" dxfId="7" priority="1">
      <formula>$A8=0</formula>
    </cfRule>
  </conditionalFormatting>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0</xdr:col>
                    <xdr:colOff>0</xdr:colOff>
                    <xdr:row>47</xdr:row>
                    <xdr:rowOff>175260</xdr:rowOff>
                  </from>
                  <to>
                    <xdr:col>1</xdr:col>
                    <xdr:colOff>975360</xdr:colOff>
                    <xdr:row>49</xdr:row>
                    <xdr:rowOff>22860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0</xdr:col>
                    <xdr:colOff>0</xdr:colOff>
                    <xdr:row>50</xdr:row>
                    <xdr:rowOff>0</xdr:rowOff>
                  </from>
                  <to>
                    <xdr:col>2</xdr:col>
                    <xdr:colOff>685800</xdr:colOff>
                    <xdr:row>51</xdr:row>
                    <xdr:rowOff>60960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0</xdr:col>
                    <xdr:colOff>0</xdr:colOff>
                    <xdr:row>51</xdr:row>
                    <xdr:rowOff>160020</xdr:rowOff>
                  </from>
                  <to>
                    <xdr:col>2</xdr:col>
                    <xdr:colOff>685800</xdr:colOff>
                    <xdr:row>53</xdr:row>
                    <xdr:rowOff>30480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0</xdr:col>
                    <xdr:colOff>0</xdr:colOff>
                    <xdr:row>50</xdr:row>
                    <xdr:rowOff>175260</xdr:rowOff>
                  </from>
                  <to>
                    <xdr:col>7</xdr:col>
                    <xdr:colOff>731520</xdr:colOff>
                    <xdr:row>52</xdr:row>
                    <xdr:rowOff>38100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0</xdr:col>
                    <xdr:colOff>0</xdr:colOff>
                    <xdr:row>52</xdr:row>
                    <xdr:rowOff>175260</xdr:rowOff>
                  </from>
                  <to>
                    <xdr:col>3</xdr:col>
                    <xdr:colOff>754380</xdr:colOff>
                    <xdr:row>54</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12279-6159-40AB-9F52-38121FBCD35E}">
  <sheetPr codeName="Sheet17">
    <tabColor theme="7" tint="0.59999389629810485"/>
    <pageSetUpPr fitToPage="1"/>
  </sheetPr>
  <dimension ref="A1:J54"/>
  <sheetViews>
    <sheetView zoomScaleNormal="100" workbookViewId="0">
      <selection activeCell="A8" sqref="A8:C8"/>
    </sheetView>
  </sheetViews>
  <sheetFormatPr defaultRowHeight="14.4" x14ac:dyDescent="0.3"/>
  <cols>
    <col min="2" max="3" width="14.5546875" customWidth="1"/>
    <col min="4" max="4" width="17.6640625" customWidth="1"/>
    <col min="5" max="5" width="14.33203125" customWidth="1"/>
    <col min="6" max="6" width="18.33203125" customWidth="1"/>
    <col min="7" max="7" width="15.6640625" customWidth="1"/>
    <col min="8" max="8" width="13.88671875" customWidth="1"/>
  </cols>
  <sheetData>
    <row r="1" spans="1:9" ht="15" thickBot="1" x14ac:dyDescent="0.35">
      <c r="A1" s="80" t="s">
        <v>36</v>
      </c>
      <c r="B1" s="1169">
        <f>'Budget Summary'!$D9</f>
        <v>0</v>
      </c>
      <c r="C1" s="1169"/>
      <c r="D1" s="1169"/>
      <c r="E1" s="1169"/>
      <c r="F1" s="1169"/>
      <c r="G1" s="81" t="s">
        <v>13</v>
      </c>
      <c r="H1" s="82">
        <f>'Budget Summary'!H9</f>
        <v>0</v>
      </c>
      <c r="I1" s="629" t="s">
        <v>319</v>
      </c>
    </row>
    <row r="2" spans="1:9" ht="16.2" thickBot="1" x14ac:dyDescent="0.35">
      <c r="A2" s="1284" t="s">
        <v>587</v>
      </c>
      <c r="B2" s="1285"/>
      <c r="C2" s="1285"/>
      <c r="D2" s="1285"/>
      <c r="E2" s="1285"/>
      <c r="F2" s="1285"/>
      <c r="G2" s="1285"/>
      <c r="H2" s="1286"/>
      <c r="I2" s="629" t="s">
        <v>81</v>
      </c>
    </row>
    <row r="3" spans="1:9" ht="34.950000000000003" customHeight="1" thickBot="1" x14ac:dyDescent="0.35">
      <c r="A3" s="1432" t="s">
        <v>130</v>
      </c>
      <c r="B3" s="1433"/>
      <c r="C3" s="1433"/>
      <c r="D3" s="1433"/>
      <c r="E3" s="1433"/>
      <c r="F3" s="1433"/>
      <c r="G3" s="1433"/>
      <c r="H3" s="1434"/>
    </row>
    <row r="4" spans="1:9" x14ac:dyDescent="0.3">
      <c r="A4" s="1"/>
      <c r="H4" s="2"/>
    </row>
    <row r="5" spans="1:9" ht="15" thickBot="1" x14ac:dyDescent="0.35">
      <c r="A5" s="340"/>
      <c r="B5" s="328"/>
      <c r="C5" s="328"/>
      <c r="D5" s="328"/>
      <c r="E5" s="328"/>
      <c r="F5" s="328"/>
      <c r="G5" s="328"/>
      <c r="H5" s="353"/>
    </row>
    <row r="6" spans="1:9" ht="15" thickBot="1" x14ac:dyDescent="0.35">
      <c r="A6" s="1189">
        <v>1</v>
      </c>
      <c r="B6" s="1169"/>
      <c r="C6" s="1169"/>
      <c r="D6" s="188">
        <v>2</v>
      </c>
      <c r="E6" s="112">
        <v>3</v>
      </c>
      <c r="F6" s="112"/>
      <c r="G6" s="188">
        <v>4</v>
      </c>
      <c r="H6" s="82">
        <v>5</v>
      </c>
    </row>
    <row r="7" spans="1:9" ht="58.2" thickBot="1" x14ac:dyDescent="0.35">
      <c r="A7" s="1207" t="s">
        <v>131</v>
      </c>
      <c r="B7" s="1281"/>
      <c r="C7" s="1282"/>
      <c r="D7" s="239" t="s">
        <v>100</v>
      </c>
      <c r="E7" s="239" t="s">
        <v>132</v>
      </c>
      <c r="F7" s="239" t="s">
        <v>480</v>
      </c>
      <c r="G7" s="305" t="s">
        <v>481</v>
      </c>
      <c r="H7" s="305" t="s">
        <v>78</v>
      </c>
    </row>
    <row r="8" spans="1:9" x14ac:dyDescent="0.3">
      <c r="A8" s="1251"/>
      <c r="B8" s="1287"/>
      <c r="C8" s="1252"/>
      <c r="D8" s="282"/>
      <c r="E8" s="284"/>
      <c r="F8" s="374" t="str">
        <f>IF(D8&lt;1,"",D8*E8)</f>
        <v/>
      </c>
      <c r="G8" s="375"/>
      <c r="H8" s="376"/>
    </row>
    <row r="9" spans="1:9" x14ac:dyDescent="0.3">
      <c r="A9" s="1261"/>
      <c r="B9" s="1288"/>
      <c r="C9" s="1262"/>
      <c r="D9" s="257"/>
      <c r="E9" s="223"/>
      <c r="F9" s="374" t="str">
        <f t="shared" ref="F9:F18" si="0">IF(D9&lt;1,"",D9*E9)</f>
        <v/>
      </c>
      <c r="G9" s="377"/>
      <c r="H9" s="290"/>
    </row>
    <row r="10" spans="1:9" x14ac:dyDescent="0.3">
      <c r="A10" s="1261"/>
      <c r="B10" s="1288"/>
      <c r="C10" s="1262"/>
      <c r="D10" s="257"/>
      <c r="E10" s="223"/>
      <c r="F10" s="374" t="str">
        <f t="shared" si="0"/>
        <v/>
      </c>
      <c r="G10" s="377"/>
      <c r="H10" s="290"/>
    </row>
    <row r="11" spans="1:9" x14ac:dyDescent="0.3">
      <c r="A11" s="1261"/>
      <c r="B11" s="1288"/>
      <c r="C11" s="1262"/>
      <c r="D11" s="257"/>
      <c r="E11" s="223"/>
      <c r="F11" s="374" t="str">
        <f t="shared" si="0"/>
        <v/>
      </c>
      <c r="G11" s="377"/>
      <c r="H11" s="290"/>
    </row>
    <row r="12" spans="1:9" x14ac:dyDescent="0.3">
      <c r="A12" s="1261"/>
      <c r="B12" s="1288"/>
      <c r="C12" s="1262"/>
      <c r="D12" s="257"/>
      <c r="E12" s="223"/>
      <c r="F12" s="374" t="str">
        <f t="shared" si="0"/>
        <v/>
      </c>
      <c r="G12" s="377"/>
      <c r="H12" s="290"/>
    </row>
    <row r="13" spans="1:9" x14ac:dyDescent="0.3">
      <c r="A13" s="1261"/>
      <c r="B13" s="1288"/>
      <c r="C13" s="1262"/>
      <c r="D13" s="257"/>
      <c r="E13" s="223"/>
      <c r="F13" s="374" t="str">
        <f t="shared" si="0"/>
        <v/>
      </c>
      <c r="G13" s="377"/>
      <c r="H13" s="290"/>
    </row>
    <row r="14" spans="1:9" x14ac:dyDescent="0.3">
      <c r="A14" s="1261"/>
      <c r="B14" s="1288"/>
      <c r="C14" s="1262"/>
      <c r="D14" s="257"/>
      <c r="E14" s="223"/>
      <c r="F14" s="374" t="str">
        <f t="shared" si="0"/>
        <v/>
      </c>
      <c r="G14" s="377"/>
      <c r="H14" s="290"/>
    </row>
    <row r="15" spans="1:9" x14ac:dyDescent="0.3">
      <c r="A15" s="1261"/>
      <c r="B15" s="1288"/>
      <c r="C15" s="1262"/>
      <c r="D15" s="257"/>
      <c r="E15" s="223"/>
      <c r="F15" s="374" t="str">
        <f t="shared" si="0"/>
        <v/>
      </c>
      <c r="G15" s="377"/>
      <c r="H15" s="290"/>
    </row>
    <row r="16" spans="1:9" x14ac:dyDescent="0.3">
      <c r="A16" s="1261"/>
      <c r="B16" s="1288"/>
      <c r="C16" s="1262"/>
      <c r="D16" s="257"/>
      <c r="E16" s="223"/>
      <c r="F16" s="374" t="str">
        <f t="shared" si="0"/>
        <v/>
      </c>
      <c r="G16" s="377"/>
      <c r="H16" s="290"/>
    </row>
    <row r="17" spans="1:8" x14ac:dyDescent="0.3">
      <c r="A17" s="1261"/>
      <c r="B17" s="1288"/>
      <c r="C17" s="1262"/>
      <c r="D17" s="257"/>
      <c r="E17" s="223"/>
      <c r="F17" s="374" t="str">
        <f t="shared" si="0"/>
        <v/>
      </c>
      <c r="G17" s="377"/>
      <c r="H17" s="290"/>
    </row>
    <row r="18" spans="1:8" ht="15" thickBot="1" x14ac:dyDescent="0.35">
      <c r="A18" s="1263"/>
      <c r="B18" s="1289"/>
      <c r="C18" s="1264"/>
      <c r="D18" s="150"/>
      <c r="E18" s="227"/>
      <c r="F18" s="374" t="str">
        <f t="shared" si="0"/>
        <v/>
      </c>
      <c r="G18" s="378"/>
      <c r="H18" s="298"/>
    </row>
    <row r="19" spans="1:8" ht="15" thickBot="1" x14ac:dyDescent="0.35">
      <c r="A19" s="229"/>
      <c r="B19" s="235"/>
      <c r="C19" s="235"/>
      <c r="D19" s="230" t="s">
        <v>22</v>
      </c>
      <c r="E19" s="230"/>
      <c r="F19" s="379">
        <f>SUM(F8:F18)</f>
        <v>0</v>
      </c>
      <c r="G19" s="379">
        <f>SUM(G8:G18)</f>
        <v>0</v>
      </c>
      <c r="H19" s="380"/>
    </row>
    <row r="20" spans="1:8" x14ac:dyDescent="0.3">
      <c r="A20" s="229"/>
      <c r="B20" s="235"/>
      <c r="C20" s="235"/>
      <c r="D20" s="230"/>
      <c r="E20" s="230"/>
      <c r="F20" s="230"/>
      <c r="G20" s="230"/>
      <c r="H20" s="301"/>
    </row>
    <row r="21" spans="1:8" x14ac:dyDescent="0.3">
      <c r="A21" s="1"/>
      <c r="H21" s="2"/>
    </row>
    <row r="22" spans="1:8" ht="15" thickBot="1" x14ac:dyDescent="0.35">
      <c r="A22" s="261" t="s">
        <v>82</v>
      </c>
      <c r="B22" s="262"/>
      <c r="C22" s="262"/>
      <c r="D22" s="262"/>
      <c r="E22" s="262"/>
      <c r="F22" s="262"/>
      <c r="G22" s="262"/>
      <c r="H22" s="264"/>
    </row>
    <row r="23" spans="1:8" x14ac:dyDescent="0.3">
      <c r="A23" s="1423" t="s">
        <v>93</v>
      </c>
      <c r="B23" s="1424"/>
      <c r="C23" s="1424"/>
      <c r="D23" s="1424"/>
      <c r="E23" s="1424"/>
      <c r="F23" s="1424"/>
      <c r="G23" s="1424"/>
      <c r="H23" s="1425"/>
    </row>
    <row r="24" spans="1:8" x14ac:dyDescent="0.3">
      <c r="A24" s="1426"/>
      <c r="B24" s="1427"/>
      <c r="C24" s="1427"/>
      <c r="D24" s="1427"/>
      <c r="E24" s="1427"/>
      <c r="F24" s="1427"/>
      <c r="G24" s="1427"/>
      <c r="H24" s="1428"/>
    </row>
    <row r="25" spans="1:8" x14ac:dyDescent="0.3">
      <c r="A25" s="1426"/>
      <c r="B25" s="1427"/>
      <c r="C25" s="1427"/>
      <c r="D25" s="1427"/>
      <c r="E25" s="1427"/>
      <c r="F25" s="1427"/>
      <c r="G25" s="1427"/>
      <c r="H25" s="1428"/>
    </row>
    <row r="26" spans="1:8" x14ac:dyDescent="0.3">
      <c r="A26" s="1426"/>
      <c r="B26" s="1427"/>
      <c r="C26" s="1427"/>
      <c r="D26" s="1427"/>
      <c r="E26" s="1427"/>
      <c r="F26" s="1427"/>
      <c r="G26" s="1427"/>
      <c r="H26" s="1428"/>
    </row>
    <row r="27" spans="1:8" x14ac:dyDescent="0.3">
      <c r="A27" s="1426"/>
      <c r="B27" s="1427"/>
      <c r="C27" s="1427"/>
      <c r="D27" s="1427"/>
      <c r="E27" s="1427"/>
      <c r="F27" s="1427"/>
      <c r="G27" s="1427"/>
      <c r="H27" s="1428"/>
    </row>
    <row r="28" spans="1:8" ht="15" thickBot="1" x14ac:dyDescent="0.35">
      <c r="A28" s="1429"/>
      <c r="B28" s="1430"/>
      <c r="C28" s="1430"/>
      <c r="D28" s="1430"/>
      <c r="E28" s="1430"/>
      <c r="F28" s="1430"/>
      <c r="G28" s="1430"/>
      <c r="H28" s="1431"/>
    </row>
    <row r="29" spans="1:8" x14ac:dyDescent="0.3">
      <c r="A29" s="85"/>
      <c r="B29" s="381"/>
      <c r="C29" s="32"/>
      <c r="D29" s="15"/>
      <c r="E29" s="15"/>
      <c r="F29" s="15"/>
      <c r="G29" s="15"/>
      <c r="H29" s="382"/>
    </row>
    <row r="30" spans="1:8" x14ac:dyDescent="0.3">
      <c r="A30" s="211" t="s">
        <v>586</v>
      </c>
      <c r="H30" s="2"/>
    </row>
    <row r="31" spans="1:8" x14ac:dyDescent="0.3">
      <c r="A31" s="92" t="s">
        <v>56</v>
      </c>
      <c r="H31" s="2"/>
    </row>
    <row r="32" spans="1:8" ht="28.95" customHeight="1" x14ac:dyDescent="0.3">
      <c r="A32" s="360">
        <v>1</v>
      </c>
      <c r="B32" s="1265" t="s">
        <v>710</v>
      </c>
      <c r="C32" s="1265"/>
      <c r="D32" s="1265"/>
      <c r="E32" s="1265"/>
      <c r="F32" s="1265"/>
      <c r="G32" s="1265"/>
      <c r="H32" s="1340"/>
    </row>
    <row r="33" spans="1:10" ht="28.95" customHeight="1" x14ac:dyDescent="0.3">
      <c r="A33" s="360">
        <v>2</v>
      </c>
      <c r="B33" s="1265" t="s">
        <v>416</v>
      </c>
      <c r="C33" s="1265"/>
      <c r="D33" s="1265"/>
      <c r="E33" s="1265"/>
      <c r="F33" s="1265"/>
      <c r="G33" s="1265"/>
      <c r="H33" s="1340"/>
    </row>
    <row r="34" spans="1:10" x14ac:dyDescent="0.3">
      <c r="A34" s="360">
        <v>3</v>
      </c>
      <c r="B34" s="88" t="s">
        <v>417</v>
      </c>
      <c r="C34" s="242"/>
      <c r="E34" s="88"/>
      <c r="F34" s="88"/>
      <c r="G34" s="88"/>
      <c r="H34" s="221"/>
    </row>
    <row r="35" spans="1:10" x14ac:dyDescent="0.3">
      <c r="A35" s="360">
        <v>4</v>
      </c>
      <c r="B35" s="88" t="s">
        <v>442</v>
      </c>
      <c r="C35" s="242"/>
      <c r="H35" s="2"/>
    </row>
    <row r="36" spans="1:10" ht="28.95" customHeight="1" x14ac:dyDescent="0.3">
      <c r="A36" s="360">
        <v>5</v>
      </c>
      <c r="B36" s="1265" t="s">
        <v>608</v>
      </c>
      <c r="C36" s="1265"/>
      <c r="D36" s="1265"/>
      <c r="E36" s="1265"/>
      <c r="F36" s="1265"/>
      <c r="G36" s="1265"/>
      <c r="H36" s="1340"/>
    </row>
    <row r="37" spans="1:10" x14ac:dyDescent="0.3">
      <c r="A37" s="360"/>
      <c r="B37" s="88"/>
      <c r="C37" s="242"/>
      <c r="H37" s="2"/>
    </row>
    <row r="38" spans="1:10" x14ac:dyDescent="0.3">
      <c r="A38" s="491" t="s">
        <v>443</v>
      </c>
      <c r="B38" s="88"/>
      <c r="C38" s="242"/>
      <c r="H38" s="2"/>
    </row>
    <row r="39" spans="1:10" x14ac:dyDescent="0.3">
      <c r="A39" s="92"/>
      <c r="B39" s="368" t="s">
        <v>444</v>
      </c>
      <c r="C39" s="251"/>
      <c r="D39" s="167"/>
      <c r="E39" s="167"/>
      <c r="F39" s="167"/>
      <c r="G39" s="167"/>
      <c r="H39" s="168"/>
    </row>
    <row r="40" spans="1:10" x14ac:dyDescent="0.3">
      <c r="A40" s="360"/>
      <c r="B40" s="167"/>
      <c r="C40" s="167"/>
      <c r="D40" s="167"/>
      <c r="E40" s="167"/>
      <c r="F40" s="167"/>
      <c r="G40" s="167"/>
      <c r="H40" s="168"/>
    </row>
    <row r="41" spans="1:10" x14ac:dyDescent="0.3">
      <c r="A41" s="781" t="s">
        <v>841</v>
      </c>
      <c r="B41" s="846"/>
      <c r="C41" s="846"/>
      <c r="D41" s="846"/>
      <c r="E41" s="846"/>
      <c r="F41" s="846"/>
      <c r="G41" s="846"/>
      <c r="H41" s="847"/>
      <c r="I41" s="846"/>
      <c r="J41" s="928"/>
    </row>
    <row r="42" spans="1:10" x14ac:dyDescent="0.3">
      <c r="A42" s="1439" t="s">
        <v>7</v>
      </c>
      <c r="B42" s="1362"/>
      <c r="C42" s="1362"/>
      <c r="D42" s="1362"/>
      <c r="E42" s="1362"/>
      <c r="F42" s="1362"/>
      <c r="G42" s="1362"/>
      <c r="H42" s="96"/>
      <c r="I42" s="95"/>
      <c r="J42" s="577"/>
    </row>
    <row r="43" spans="1:10" x14ac:dyDescent="0.3">
      <c r="A43" s="1364"/>
      <c r="B43" s="1362"/>
      <c r="C43" s="1362"/>
      <c r="D43" s="1362"/>
      <c r="E43" s="1362"/>
      <c r="F43" s="1362"/>
      <c r="G43" s="1362"/>
      <c r="H43" s="96"/>
      <c r="I43" s="95"/>
      <c r="J43" s="577"/>
    </row>
    <row r="44" spans="1:10" x14ac:dyDescent="0.3">
      <c r="A44" s="1364"/>
      <c r="B44" s="1362"/>
      <c r="C44" s="1362"/>
      <c r="D44" s="1362"/>
      <c r="E44" s="1362"/>
      <c r="F44" s="1362"/>
      <c r="G44" s="1362"/>
      <c r="H44" s="353"/>
      <c r="I44" s="328"/>
      <c r="J44" s="863"/>
    </row>
    <row r="45" spans="1:10" x14ac:dyDescent="0.3">
      <c r="A45" s="340"/>
      <c r="B45" s="27"/>
      <c r="C45" s="27"/>
      <c r="D45" s="27"/>
      <c r="E45" s="27"/>
      <c r="F45" s="27"/>
      <c r="G45" s="27"/>
      <c r="H45" s="353"/>
      <c r="I45" s="328"/>
      <c r="J45" s="863"/>
    </row>
    <row r="46" spans="1:10" x14ac:dyDescent="0.3">
      <c r="A46" s="1436" t="s">
        <v>842</v>
      </c>
      <c r="B46" s="1440"/>
      <c r="C46" s="1440"/>
      <c r="D46" s="328"/>
      <c r="E46" s="328"/>
      <c r="F46" s="328"/>
      <c r="G46" s="328"/>
      <c r="H46" s="353"/>
      <c r="I46" s="328"/>
      <c r="J46" s="863"/>
    </row>
    <row r="47" spans="1:10" x14ac:dyDescent="0.3">
      <c r="A47" s="1441"/>
      <c r="B47" s="1319"/>
      <c r="C47" s="1319"/>
      <c r="D47" s="1319"/>
      <c r="E47" s="1319"/>
      <c r="F47" s="1319"/>
      <c r="G47" s="1319"/>
      <c r="H47" s="353"/>
      <c r="I47" s="328"/>
      <c r="J47" s="863"/>
    </row>
    <row r="48" spans="1:10" x14ac:dyDescent="0.3">
      <c r="A48" s="1441"/>
      <c r="B48" s="1319"/>
      <c r="C48" s="1319"/>
      <c r="D48" s="1319"/>
      <c r="E48" s="1319"/>
      <c r="F48" s="1319"/>
      <c r="G48" s="1319"/>
      <c r="H48" s="353"/>
      <c r="I48" s="328"/>
      <c r="J48" s="863"/>
    </row>
    <row r="49" spans="1:8" ht="15" thickBot="1" x14ac:dyDescent="0.35">
      <c r="A49" s="1436"/>
      <c r="B49" s="1437"/>
      <c r="C49" s="1437"/>
      <c r="D49" s="1437"/>
      <c r="E49" s="1437"/>
      <c r="F49" s="1437"/>
      <c r="G49" s="1437"/>
      <c r="H49" s="1438"/>
    </row>
    <row r="50" spans="1:8" x14ac:dyDescent="0.3">
      <c r="A50" s="1343" t="s">
        <v>57</v>
      </c>
      <c r="B50" s="1344"/>
      <c r="C50" s="1344"/>
      <c r="D50" s="1344"/>
      <c r="E50" s="1344"/>
      <c r="F50" s="1344"/>
      <c r="G50" s="1344"/>
      <c r="H50" s="1345"/>
    </row>
    <row r="51" spans="1:8" x14ac:dyDescent="0.3">
      <c r="A51" s="1365" t="s">
        <v>661</v>
      </c>
      <c r="B51" s="1435"/>
      <c r="C51" s="1435"/>
      <c r="D51" s="1435"/>
      <c r="E51" s="1435"/>
      <c r="F51" s="1435"/>
      <c r="G51" s="1435"/>
      <c r="H51" s="1367"/>
    </row>
    <row r="52" spans="1:8" ht="29.4" customHeight="1" thickBot="1" x14ac:dyDescent="0.35">
      <c r="A52" s="1368"/>
      <c r="B52" s="1369"/>
      <c r="C52" s="1369"/>
      <c r="D52" s="1369"/>
      <c r="E52" s="1369"/>
      <c r="F52" s="1369"/>
      <c r="G52" s="1369"/>
      <c r="H52" s="1370"/>
    </row>
    <row r="53" spans="1:8" ht="15" thickBot="1" x14ac:dyDescent="0.35">
      <c r="A53" s="1341" t="s">
        <v>587</v>
      </c>
      <c r="B53" s="1342"/>
      <c r="C53" s="1342"/>
      <c r="D53" s="1342"/>
      <c r="E53" s="1342"/>
      <c r="F53" s="480"/>
      <c r="G53" s="480"/>
      <c r="H53" s="481"/>
    </row>
    <row r="54" spans="1:8" s="507" customFormat="1" ht="12.6" thickBot="1" x14ac:dyDescent="0.3">
      <c r="A54" s="475" t="s">
        <v>636</v>
      </c>
      <c r="B54" s="476"/>
      <c r="C54" s="476"/>
      <c r="D54" s="476"/>
      <c r="E54" s="476"/>
      <c r="F54" s="517"/>
      <c r="G54" s="474"/>
      <c r="H54" s="477" t="s">
        <v>873</v>
      </c>
    </row>
  </sheetData>
  <sheetProtection algorithmName="SHA-512" hashValue="FYexdsjgKTy3qb0j2RSwWqyND/zmzIeSmls9638XFYeDGCVzClGf3/8oqZQ3/P3xj01vzsMzJlBYFGvr2s+jAQ==" saltValue="KXbyiM6TOzj2t6XwVTj0dA==" spinCount="100000" sheet="1" objects="1" scenarios="1"/>
  <mergeCells count="28">
    <mergeCell ref="A50:H50"/>
    <mergeCell ref="A51:H52"/>
    <mergeCell ref="A53:E53"/>
    <mergeCell ref="A49:H49"/>
    <mergeCell ref="B32:H32"/>
    <mergeCell ref="B33:H33"/>
    <mergeCell ref="B36:H36"/>
    <mergeCell ref="A42:G44"/>
    <mergeCell ref="A46:C46"/>
    <mergeCell ref="A47:G47"/>
    <mergeCell ref="A48:G48"/>
    <mergeCell ref="A8:C8"/>
    <mergeCell ref="B1:F1"/>
    <mergeCell ref="A2:H2"/>
    <mergeCell ref="A3:H3"/>
    <mergeCell ref="A6:C6"/>
    <mergeCell ref="A7:C7"/>
    <mergeCell ref="A9:C9"/>
    <mergeCell ref="A10:C10"/>
    <mergeCell ref="A11:C11"/>
    <mergeCell ref="A12:C12"/>
    <mergeCell ref="A13:C13"/>
    <mergeCell ref="A23:H28"/>
    <mergeCell ref="A14:C14"/>
    <mergeCell ref="A15:C15"/>
    <mergeCell ref="A16:C16"/>
    <mergeCell ref="A17:C17"/>
    <mergeCell ref="A18:C18"/>
  </mergeCells>
  <dataValidations count="1">
    <dataValidation type="list" allowBlank="1" showInputMessage="1" showErrorMessage="1" sqref="H8:H18" xr:uid="{7027BA53-F0EC-4144-ACCB-E326AAE83617}">
      <formula1>$I$1:$I$2</formula1>
    </dataValidation>
  </dataValidations>
  <pageMargins left="0.7" right="0.7" top="0.75" bottom="0.75" header="0.3" footer="0.3"/>
  <pageSetup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57" r:id="rId4" name="Check Box 5">
              <controlPr defaultSize="0" autoFill="0" autoLine="0" autoPict="0">
                <anchor moveWithCells="1">
                  <from>
                    <xdr:col>0</xdr:col>
                    <xdr:colOff>0</xdr:colOff>
                    <xdr:row>40</xdr:row>
                    <xdr:rowOff>160020</xdr:rowOff>
                  </from>
                  <to>
                    <xdr:col>2</xdr:col>
                    <xdr:colOff>182880</xdr:colOff>
                    <xdr:row>42</xdr:row>
                    <xdr:rowOff>22860</xdr:rowOff>
                  </to>
                </anchor>
              </controlPr>
            </control>
          </mc:Choice>
        </mc:AlternateContent>
        <mc:AlternateContent xmlns:mc="http://schemas.openxmlformats.org/markup-compatibility/2006">
          <mc:Choice Requires="x14">
            <control shapeId="74758" r:id="rId5" name="Check Box 6">
              <controlPr defaultSize="0" autoFill="0" autoLine="0" autoPict="0">
                <anchor moveWithCells="1">
                  <from>
                    <xdr:col>0</xdr:col>
                    <xdr:colOff>0</xdr:colOff>
                    <xdr:row>42</xdr:row>
                    <xdr:rowOff>7620</xdr:rowOff>
                  </from>
                  <to>
                    <xdr:col>4</xdr:col>
                    <xdr:colOff>403860</xdr:colOff>
                    <xdr:row>43</xdr:row>
                    <xdr:rowOff>0</xdr:rowOff>
                  </to>
                </anchor>
              </controlPr>
            </control>
          </mc:Choice>
        </mc:AlternateContent>
        <mc:AlternateContent xmlns:mc="http://schemas.openxmlformats.org/markup-compatibility/2006">
          <mc:Choice Requires="x14">
            <control shapeId="74759" r:id="rId6" name="Check Box 7">
              <controlPr defaultSize="0" autoFill="0" autoLine="0" autoPict="0">
                <anchor moveWithCells="1">
                  <from>
                    <xdr:col>0</xdr:col>
                    <xdr:colOff>0</xdr:colOff>
                    <xdr:row>42</xdr:row>
                    <xdr:rowOff>182880</xdr:rowOff>
                  </from>
                  <to>
                    <xdr:col>4</xdr:col>
                    <xdr:colOff>419100</xdr:colOff>
                    <xdr:row>44</xdr:row>
                    <xdr:rowOff>0</xdr:rowOff>
                  </to>
                </anchor>
              </controlPr>
            </control>
          </mc:Choice>
        </mc:AlternateContent>
        <mc:AlternateContent xmlns:mc="http://schemas.openxmlformats.org/markup-compatibility/2006">
          <mc:Choice Requires="x14">
            <control shapeId="74760" r:id="rId7" name="Check Box 8">
              <controlPr defaultSize="0" autoFill="0" autoLine="0" autoPict="0">
                <anchor moveWithCells="1">
                  <from>
                    <xdr:col>0</xdr:col>
                    <xdr:colOff>0</xdr:colOff>
                    <xdr:row>45</xdr:row>
                    <xdr:rowOff>175260</xdr:rowOff>
                  </from>
                  <to>
                    <xdr:col>6</xdr:col>
                    <xdr:colOff>60960</xdr:colOff>
                    <xdr:row>47</xdr:row>
                    <xdr:rowOff>30480</xdr:rowOff>
                  </to>
                </anchor>
              </controlPr>
            </control>
          </mc:Choice>
        </mc:AlternateContent>
        <mc:AlternateContent xmlns:mc="http://schemas.openxmlformats.org/markup-compatibility/2006">
          <mc:Choice Requires="x14">
            <control shapeId="74761" r:id="rId8" name="Check Box 9">
              <controlPr defaultSize="0" autoFill="0" autoLine="0" autoPict="0">
                <anchor moveWithCells="1">
                  <from>
                    <xdr:col>0</xdr:col>
                    <xdr:colOff>0</xdr:colOff>
                    <xdr:row>44</xdr:row>
                    <xdr:rowOff>22860</xdr:rowOff>
                  </from>
                  <to>
                    <xdr:col>5</xdr:col>
                    <xdr:colOff>533400</xdr:colOff>
                    <xdr:row>45</xdr:row>
                    <xdr:rowOff>7620</xdr:rowOff>
                  </to>
                </anchor>
              </controlPr>
            </control>
          </mc:Choice>
        </mc:AlternateContent>
        <mc:AlternateContent xmlns:mc="http://schemas.openxmlformats.org/markup-compatibility/2006">
          <mc:Choice Requires="x14">
            <control shapeId="74762" r:id="rId9" name="Check Box 10">
              <controlPr defaultSize="0" autoFill="0" autoLine="0" autoPict="0">
                <anchor moveWithCells="1">
                  <from>
                    <xdr:col>0</xdr:col>
                    <xdr:colOff>0</xdr:colOff>
                    <xdr:row>46</xdr:row>
                    <xdr:rowOff>175260</xdr:rowOff>
                  </from>
                  <to>
                    <xdr:col>6</xdr:col>
                    <xdr:colOff>60960</xdr:colOff>
                    <xdr:row>48</xdr:row>
                    <xdr:rowOff>30480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9FEF-D65C-4A51-9D4B-542B4752BB25}">
  <sheetPr codeName="Sheet15">
    <tabColor theme="7" tint="0.59999389629810485"/>
    <pageSetUpPr fitToPage="1"/>
  </sheetPr>
  <dimension ref="A1:L72"/>
  <sheetViews>
    <sheetView zoomScaleNormal="100" workbookViewId="0">
      <selection activeCell="F5" sqref="F5"/>
    </sheetView>
  </sheetViews>
  <sheetFormatPr defaultRowHeight="14.4" x14ac:dyDescent="0.3"/>
  <cols>
    <col min="1" max="1" width="11.88671875" customWidth="1"/>
    <col min="2" max="2" width="14.5546875" customWidth="1"/>
    <col min="3" max="3" width="26.44140625" customWidth="1"/>
    <col min="4" max="4" width="14.6640625" customWidth="1"/>
    <col min="5" max="5" width="11.6640625" customWidth="1"/>
    <col min="6" max="7" width="13.88671875" customWidth="1"/>
    <col min="8" max="8" width="14.33203125" customWidth="1"/>
    <col min="9" max="9" width="11.6640625" customWidth="1"/>
    <col min="10" max="10" width="10.109375" customWidth="1"/>
    <col min="11" max="12" width="13.6640625" customWidth="1"/>
  </cols>
  <sheetData>
    <row r="1" spans="1:12" ht="15" thickBot="1" x14ac:dyDescent="0.35">
      <c r="A1" s="80" t="s">
        <v>36</v>
      </c>
      <c r="B1" s="1169">
        <f>'Budget Summary'!$D9</f>
        <v>0</v>
      </c>
      <c r="C1" s="1169"/>
      <c r="D1" s="1169"/>
      <c r="E1" s="1169"/>
      <c r="F1" s="1169"/>
      <c r="G1" s="1169"/>
      <c r="H1" s="1169"/>
      <c r="I1" s="1169"/>
      <c r="J1" s="1169"/>
      <c r="K1" s="81" t="s">
        <v>13</v>
      </c>
      <c r="L1" s="82">
        <f>'Budget Summary'!H9</f>
        <v>0</v>
      </c>
    </row>
    <row r="2" spans="1:12" ht="16.2" thickBot="1" x14ac:dyDescent="0.35">
      <c r="A2" s="1284" t="s">
        <v>588</v>
      </c>
      <c r="B2" s="1285"/>
      <c r="C2" s="1285"/>
      <c r="D2" s="1285"/>
      <c r="E2" s="1285"/>
      <c r="F2" s="1285"/>
      <c r="G2" s="1285"/>
      <c r="H2" s="1285"/>
      <c r="I2" s="1285"/>
      <c r="J2" s="1285"/>
      <c r="K2" s="1285"/>
      <c r="L2" s="1286"/>
    </row>
    <row r="3" spans="1:12" x14ac:dyDescent="0.3">
      <c r="A3" s="1243" t="s">
        <v>136</v>
      </c>
      <c r="B3" s="1244"/>
      <c r="C3" s="1244"/>
      <c r="D3" s="1244"/>
      <c r="E3" s="1244"/>
      <c r="F3" s="1244"/>
      <c r="G3" s="1244"/>
      <c r="H3" s="1244"/>
      <c r="I3" s="1244"/>
      <c r="J3" s="1244"/>
      <c r="K3" s="1244"/>
      <c r="L3" s="1245"/>
    </row>
    <row r="4" spans="1:12" ht="15" thickBot="1" x14ac:dyDescent="0.35">
      <c r="A4" s="310"/>
      <c r="B4" s="311"/>
      <c r="C4" s="311"/>
      <c r="D4" s="311"/>
      <c r="E4" s="311"/>
      <c r="F4" s="311"/>
      <c r="G4" s="311"/>
      <c r="H4" s="311"/>
      <c r="I4" s="311"/>
      <c r="J4" s="408"/>
      <c r="K4" s="311"/>
      <c r="L4" s="312"/>
    </row>
    <row r="5" spans="1:12" ht="15" thickBot="1" x14ac:dyDescent="0.35">
      <c r="A5" s="1449" t="s">
        <v>876</v>
      </c>
      <c r="B5" s="1450"/>
      <c r="C5" s="1450"/>
      <c r="D5" s="1450"/>
      <c r="E5" s="1450"/>
      <c r="F5" s="948">
        <v>0.625</v>
      </c>
      <c r="G5" s="311"/>
      <c r="H5" s="311"/>
      <c r="I5" s="311"/>
      <c r="J5" s="409"/>
      <c r="L5" s="312"/>
    </row>
    <row r="6" spans="1:12" ht="15" thickBot="1" x14ac:dyDescent="0.35">
      <c r="A6" s="316"/>
      <c r="B6" s="311"/>
      <c r="C6" s="311"/>
      <c r="D6" s="311"/>
      <c r="E6" s="311"/>
      <c r="F6" s="311"/>
      <c r="G6" s="311"/>
      <c r="H6" s="311"/>
      <c r="I6" s="311"/>
      <c r="J6" s="410"/>
      <c r="K6" s="311"/>
      <c r="L6" s="312"/>
    </row>
    <row r="7" spans="1:12" ht="15" thickBot="1" x14ac:dyDescent="0.35">
      <c r="A7" s="411"/>
      <c r="B7" s="412"/>
      <c r="C7" s="412"/>
      <c r="D7" s="1444" t="s">
        <v>137</v>
      </c>
      <c r="E7" s="1445"/>
      <c r="F7" s="1445"/>
      <c r="G7" s="1446"/>
      <c r="H7" s="412"/>
      <c r="I7" s="412"/>
      <c r="J7" s="413"/>
      <c r="K7" s="412"/>
      <c r="L7" s="414"/>
    </row>
    <row r="8" spans="1:12" ht="72.599999999999994" thickBot="1" x14ac:dyDescent="0.35">
      <c r="A8" s="1447" t="s">
        <v>620</v>
      </c>
      <c r="B8" s="1448"/>
      <c r="C8" s="710" t="s">
        <v>464</v>
      </c>
      <c r="D8" s="497" t="s">
        <v>647</v>
      </c>
      <c r="E8" s="497" t="s">
        <v>465</v>
      </c>
      <c r="F8" s="497" t="s">
        <v>466</v>
      </c>
      <c r="G8" s="497" t="s">
        <v>467</v>
      </c>
      <c r="H8" s="497" t="s">
        <v>648</v>
      </c>
      <c r="I8" s="710" t="s">
        <v>468</v>
      </c>
      <c r="J8" s="710" t="s">
        <v>469</v>
      </c>
      <c r="K8" s="710" t="s">
        <v>470</v>
      </c>
      <c r="L8" s="711" t="s">
        <v>471</v>
      </c>
    </row>
    <row r="9" spans="1:12" ht="15" thickBot="1" x14ac:dyDescent="0.35">
      <c r="A9" s="1452" t="s">
        <v>112</v>
      </c>
      <c r="B9" s="1453"/>
      <c r="C9" s="694" t="s">
        <v>138</v>
      </c>
      <c r="D9" s="712">
        <v>250</v>
      </c>
      <c r="E9" s="415">
        <f t="shared" ref="E9:E34" si="0">IF(D9&lt;1,"",D9*$F$5)</f>
        <v>156.25</v>
      </c>
      <c r="F9" s="416">
        <v>50</v>
      </c>
      <c r="G9" s="416">
        <v>50</v>
      </c>
      <c r="H9" s="712">
        <v>1</v>
      </c>
      <c r="I9" s="416">
        <f>(E9+F9+G9)*H9</f>
        <v>256.25</v>
      </c>
      <c r="J9" s="417">
        <v>0.25</v>
      </c>
      <c r="K9" s="416">
        <f>I9*J9</f>
        <v>64.0625</v>
      </c>
      <c r="L9" s="416">
        <v>45</v>
      </c>
    </row>
    <row r="10" spans="1:12" x14ac:dyDescent="0.3">
      <c r="A10" s="1454"/>
      <c r="B10" s="1455"/>
      <c r="C10" s="418"/>
      <c r="D10" s="419"/>
      <c r="E10" s="136" t="str">
        <f t="shared" si="0"/>
        <v/>
      </c>
      <c r="F10" s="134"/>
      <c r="G10" s="134"/>
      <c r="H10" s="420"/>
      <c r="I10" s="136" t="str">
        <f>IF(SUM(E10:G10)&lt;1,"",SUM(E10:G10)*H10)</f>
        <v/>
      </c>
      <c r="J10" s="421"/>
      <c r="K10" s="136" t="str">
        <f>IF(J10&gt;0,I10*J10,"")</f>
        <v/>
      </c>
      <c r="L10" s="140"/>
    </row>
    <row r="11" spans="1:12" x14ac:dyDescent="0.3">
      <c r="A11" s="1261"/>
      <c r="B11" s="1451"/>
      <c r="C11" s="422"/>
      <c r="D11" s="423"/>
      <c r="E11" s="144" t="str">
        <f t="shared" si="0"/>
        <v/>
      </c>
      <c r="F11" s="142"/>
      <c r="G11" s="142"/>
      <c r="H11" s="424"/>
      <c r="I11" s="144" t="str">
        <f t="shared" ref="I11:I34" si="1">IF(SUM(E11:G11)&lt;1,"",SUM(E11:G11)*H11)</f>
        <v/>
      </c>
      <c r="J11" s="425"/>
      <c r="K11" s="144" t="str">
        <f t="shared" ref="K11:K34" si="2">IF(J11&gt;0,I11*J11,"")</f>
        <v/>
      </c>
      <c r="L11" s="147"/>
    </row>
    <row r="12" spans="1:12" x14ac:dyDescent="0.3">
      <c r="A12" s="1261"/>
      <c r="B12" s="1451"/>
      <c r="C12" s="426"/>
      <c r="D12" s="423"/>
      <c r="E12" s="144" t="str">
        <f t="shared" si="0"/>
        <v/>
      </c>
      <c r="F12" s="142"/>
      <c r="G12" s="142"/>
      <c r="H12" s="424"/>
      <c r="I12" s="144" t="str">
        <f t="shared" si="1"/>
        <v/>
      </c>
      <c r="J12" s="425"/>
      <c r="K12" s="144" t="str">
        <f t="shared" si="2"/>
        <v/>
      </c>
      <c r="L12" s="147"/>
    </row>
    <row r="13" spans="1:12" x14ac:dyDescent="0.3">
      <c r="A13" s="1261"/>
      <c r="B13" s="1451"/>
      <c r="C13" s="426"/>
      <c r="D13" s="423"/>
      <c r="E13" s="144" t="str">
        <f t="shared" si="0"/>
        <v/>
      </c>
      <c r="F13" s="142"/>
      <c r="G13" s="142"/>
      <c r="H13" s="424"/>
      <c r="I13" s="144" t="str">
        <f t="shared" si="1"/>
        <v/>
      </c>
      <c r="J13" s="425"/>
      <c r="K13" s="144" t="str">
        <f t="shared" si="2"/>
        <v/>
      </c>
      <c r="L13" s="147"/>
    </row>
    <row r="14" spans="1:12" x14ac:dyDescent="0.3">
      <c r="A14" s="1261"/>
      <c r="B14" s="1451"/>
      <c r="C14" s="426"/>
      <c r="D14" s="423"/>
      <c r="E14" s="144" t="str">
        <f t="shared" si="0"/>
        <v/>
      </c>
      <c r="F14" s="142"/>
      <c r="G14" s="142"/>
      <c r="H14" s="424"/>
      <c r="I14" s="144" t="str">
        <f t="shared" si="1"/>
        <v/>
      </c>
      <c r="J14" s="425"/>
      <c r="K14" s="144" t="str">
        <f t="shared" si="2"/>
        <v/>
      </c>
      <c r="L14" s="147"/>
    </row>
    <row r="15" spans="1:12" x14ac:dyDescent="0.3">
      <c r="A15" s="1261"/>
      <c r="B15" s="1451"/>
      <c r="C15" s="426"/>
      <c r="D15" s="423"/>
      <c r="E15" s="144" t="str">
        <f t="shared" si="0"/>
        <v/>
      </c>
      <c r="F15" s="142"/>
      <c r="G15" s="142"/>
      <c r="H15" s="424"/>
      <c r="I15" s="144" t="str">
        <f t="shared" si="1"/>
        <v/>
      </c>
      <c r="J15" s="425"/>
      <c r="K15" s="144" t="str">
        <f t="shared" si="2"/>
        <v/>
      </c>
      <c r="L15" s="147"/>
    </row>
    <row r="16" spans="1:12" x14ac:dyDescent="0.3">
      <c r="A16" s="1261"/>
      <c r="B16" s="1451"/>
      <c r="C16" s="426"/>
      <c r="D16" s="423"/>
      <c r="E16" s="144" t="str">
        <f t="shared" si="0"/>
        <v/>
      </c>
      <c r="F16" s="142"/>
      <c r="G16" s="142"/>
      <c r="H16" s="424"/>
      <c r="I16" s="144" t="str">
        <f t="shared" si="1"/>
        <v/>
      </c>
      <c r="J16" s="425"/>
      <c r="K16" s="144" t="str">
        <f t="shared" si="2"/>
        <v/>
      </c>
      <c r="L16" s="147"/>
    </row>
    <row r="17" spans="1:12" x14ac:dyDescent="0.3">
      <c r="A17" s="1261"/>
      <c r="B17" s="1451"/>
      <c r="C17" s="426"/>
      <c r="D17" s="423"/>
      <c r="E17" s="144" t="str">
        <f t="shared" si="0"/>
        <v/>
      </c>
      <c r="F17" s="142"/>
      <c r="G17" s="142"/>
      <c r="H17" s="424"/>
      <c r="I17" s="144" t="str">
        <f t="shared" si="1"/>
        <v/>
      </c>
      <c r="J17" s="425"/>
      <c r="K17" s="144" t="str">
        <f t="shared" si="2"/>
        <v/>
      </c>
      <c r="L17" s="147"/>
    </row>
    <row r="18" spans="1:12" x14ac:dyDescent="0.3">
      <c r="A18" s="1261"/>
      <c r="B18" s="1451"/>
      <c r="C18" s="426"/>
      <c r="D18" s="423"/>
      <c r="E18" s="144" t="str">
        <f t="shared" si="0"/>
        <v/>
      </c>
      <c r="F18" s="142"/>
      <c r="G18" s="142"/>
      <c r="H18" s="424"/>
      <c r="I18" s="144" t="str">
        <f t="shared" si="1"/>
        <v/>
      </c>
      <c r="J18" s="425"/>
      <c r="K18" s="144" t="str">
        <f t="shared" si="2"/>
        <v/>
      </c>
      <c r="L18" s="147"/>
    </row>
    <row r="19" spans="1:12" x14ac:dyDescent="0.3">
      <c r="A19" s="1261"/>
      <c r="B19" s="1451"/>
      <c r="C19" s="426"/>
      <c r="D19" s="423"/>
      <c r="E19" s="144" t="str">
        <f t="shared" si="0"/>
        <v/>
      </c>
      <c r="F19" s="142"/>
      <c r="G19" s="142"/>
      <c r="H19" s="424"/>
      <c r="I19" s="144" t="str">
        <f t="shared" si="1"/>
        <v/>
      </c>
      <c r="J19" s="425"/>
      <c r="K19" s="144" t="str">
        <f t="shared" si="2"/>
        <v/>
      </c>
      <c r="L19" s="147"/>
    </row>
    <row r="20" spans="1:12" x14ac:dyDescent="0.3">
      <c r="A20" s="1261"/>
      <c r="B20" s="1451"/>
      <c r="C20" s="426"/>
      <c r="D20" s="423"/>
      <c r="E20" s="144" t="str">
        <f t="shared" si="0"/>
        <v/>
      </c>
      <c r="F20" s="142"/>
      <c r="G20" s="142"/>
      <c r="H20" s="424"/>
      <c r="I20" s="144" t="str">
        <f t="shared" si="1"/>
        <v/>
      </c>
      <c r="J20" s="425"/>
      <c r="K20" s="144" t="str">
        <f t="shared" si="2"/>
        <v/>
      </c>
      <c r="L20" s="147"/>
    </row>
    <row r="21" spans="1:12" x14ac:dyDescent="0.3">
      <c r="A21" s="1261"/>
      <c r="B21" s="1451"/>
      <c r="C21" s="426"/>
      <c r="D21" s="423"/>
      <c r="E21" s="144" t="str">
        <f t="shared" si="0"/>
        <v/>
      </c>
      <c r="F21" s="142"/>
      <c r="G21" s="142"/>
      <c r="H21" s="424"/>
      <c r="I21" s="144" t="str">
        <f t="shared" si="1"/>
        <v/>
      </c>
      <c r="J21" s="425"/>
      <c r="K21" s="144" t="str">
        <f t="shared" si="2"/>
        <v/>
      </c>
      <c r="L21" s="147"/>
    </row>
    <row r="22" spans="1:12" x14ac:dyDescent="0.3">
      <c r="A22" s="1261"/>
      <c r="B22" s="1451"/>
      <c r="C22" s="426"/>
      <c r="D22" s="423"/>
      <c r="E22" s="144" t="str">
        <f t="shared" si="0"/>
        <v/>
      </c>
      <c r="F22" s="142"/>
      <c r="G22" s="142"/>
      <c r="H22" s="424"/>
      <c r="I22" s="144" t="str">
        <f t="shared" si="1"/>
        <v/>
      </c>
      <c r="J22" s="425"/>
      <c r="K22" s="144" t="str">
        <f t="shared" si="2"/>
        <v/>
      </c>
      <c r="L22" s="147"/>
    </row>
    <row r="23" spans="1:12" x14ac:dyDescent="0.3">
      <c r="A23" s="1261"/>
      <c r="B23" s="1451"/>
      <c r="C23" s="426"/>
      <c r="D23" s="423"/>
      <c r="E23" s="144" t="str">
        <f t="shared" si="0"/>
        <v/>
      </c>
      <c r="F23" s="142"/>
      <c r="G23" s="142"/>
      <c r="H23" s="424"/>
      <c r="I23" s="144" t="str">
        <f t="shared" si="1"/>
        <v/>
      </c>
      <c r="J23" s="425"/>
      <c r="K23" s="144" t="str">
        <f t="shared" si="2"/>
        <v/>
      </c>
      <c r="L23" s="147"/>
    </row>
    <row r="24" spans="1:12" x14ac:dyDescent="0.3">
      <c r="A24" s="1261"/>
      <c r="B24" s="1451"/>
      <c r="C24" s="426"/>
      <c r="D24" s="423"/>
      <c r="E24" s="144" t="str">
        <f t="shared" si="0"/>
        <v/>
      </c>
      <c r="F24" s="142"/>
      <c r="G24" s="142"/>
      <c r="H24" s="424"/>
      <c r="I24" s="144" t="str">
        <f t="shared" si="1"/>
        <v/>
      </c>
      <c r="J24" s="425"/>
      <c r="K24" s="144" t="str">
        <f t="shared" si="2"/>
        <v/>
      </c>
      <c r="L24" s="147"/>
    </row>
    <row r="25" spans="1:12" x14ac:dyDescent="0.3">
      <c r="A25" s="1261"/>
      <c r="B25" s="1451"/>
      <c r="C25" s="426"/>
      <c r="D25" s="423"/>
      <c r="E25" s="144" t="str">
        <f t="shared" si="0"/>
        <v/>
      </c>
      <c r="F25" s="142"/>
      <c r="G25" s="142"/>
      <c r="H25" s="424"/>
      <c r="I25" s="144" t="str">
        <f t="shared" si="1"/>
        <v/>
      </c>
      <c r="J25" s="425"/>
      <c r="K25" s="144" t="str">
        <f t="shared" si="2"/>
        <v/>
      </c>
      <c r="L25" s="147"/>
    </row>
    <row r="26" spans="1:12" x14ac:dyDescent="0.3">
      <c r="A26" s="1261"/>
      <c r="B26" s="1451"/>
      <c r="C26" s="426"/>
      <c r="D26" s="423"/>
      <c r="E26" s="144" t="str">
        <f t="shared" si="0"/>
        <v/>
      </c>
      <c r="F26" s="142"/>
      <c r="G26" s="142"/>
      <c r="H26" s="424"/>
      <c r="I26" s="144" t="str">
        <f t="shared" si="1"/>
        <v/>
      </c>
      <c r="J26" s="425"/>
      <c r="K26" s="144" t="str">
        <f t="shared" si="2"/>
        <v/>
      </c>
      <c r="L26" s="147"/>
    </row>
    <row r="27" spans="1:12" x14ac:dyDescent="0.3">
      <c r="A27" s="1261"/>
      <c r="B27" s="1451"/>
      <c r="C27" s="426"/>
      <c r="D27" s="423"/>
      <c r="E27" s="144" t="str">
        <f t="shared" si="0"/>
        <v/>
      </c>
      <c r="F27" s="142"/>
      <c r="G27" s="142"/>
      <c r="H27" s="424"/>
      <c r="I27" s="144" t="str">
        <f t="shared" si="1"/>
        <v/>
      </c>
      <c r="J27" s="425"/>
      <c r="K27" s="144" t="str">
        <f t="shared" si="2"/>
        <v/>
      </c>
      <c r="L27" s="147"/>
    </row>
    <row r="28" spans="1:12" x14ac:dyDescent="0.3">
      <c r="A28" s="1261"/>
      <c r="B28" s="1451"/>
      <c r="C28" s="426"/>
      <c r="D28" s="423"/>
      <c r="E28" s="144" t="str">
        <f t="shared" si="0"/>
        <v/>
      </c>
      <c r="F28" s="142"/>
      <c r="G28" s="142"/>
      <c r="H28" s="424"/>
      <c r="I28" s="144" t="str">
        <f t="shared" si="1"/>
        <v/>
      </c>
      <c r="J28" s="425"/>
      <c r="K28" s="144" t="str">
        <f t="shared" si="2"/>
        <v/>
      </c>
      <c r="L28" s="147"/>
    </row>
    <row r="29" spans="1:12" x14ac:dyDescent="0.3">
      <c r="A29" s="1261"/>
      <c r="B29" s="1451"/>
      <c r="C29" s="426"/>
      <c r="D29" s="423"/>
      <c r="E29" s="144" t="str">
        <f t="shared" si="0"/>
        <v/>
      </c>
      <c r="F29" s="142"/>
      <c r="G29" s="142"/>
      <c r="H29" s="424"/>
      <c r="I29" s="144" t="str">
        <f t="shared" si="1"/>
        <v/>
      </c>
      <c r="J29" s="425"/>
      <c r="K29" s="144" t="str">
        <f t="shared" si="2"/>
        <v/>
      </c>
      <c r="L29" s="147"/>
    </row>
    <row r="30" spans="1:12" x14ac:dyDescent="0.3">
      <c r="A30" s="1261"/>
      <c r="B30" s="1451"/>
      <c r="C30" s="426"/>
      <c r="D30" s="423"/>
      <c r="E30" s="144" t="str">
        <f t="shared" si="0"/>
        <v/>
      </c>
      <c r="F30" s="142"/>
      <c r="G30" s="142"/>
      <c r="H30" s="424"/>
      <c r="I30" s="144" t="str">
        <f t="shared" si="1"/>
        <v/>
      </c>
      <c r="J30" s="425"/>
      <c r="K30" s="144" t="str">
        <f t="shared" si="2"/>
        <v/>
      </c>
      <c r="L30" s="147"/>
    </row>
    <row r="31" spans="1:12" x14ac:dyDescent="0.3">
      <c r="A31" s="1261"/>
      <c r="B31" s="1451"/>
      <c r="C31" s="426"/>
      <c r="D31" s="423"/>
      <c r="E31" s="144" t="str">
        <f t="shared" si="0"/>
        <v/>
      </c>
      <c r="F31" s="142"/>
      <c r="G31" s="142"/>
      <c r="H31" s="424"/>
      <c r="I31" s="144" t="str">
        <f t="shared" si="1"/>
        <v/>
      </c>
      <c r="J31" s="425"/>
      <c r="K31" s="144" t="str">
        <f t="shared" si="2"/>
        <v/>
      </c>
      <c r="L31" s="147"/>
    </row>
    <row r="32" spans="1:12" x14ac:dyDescent="0.3">
      <c r="A32" s="1261"/>
      <c r="B32" s="1451"/>
      <c r="C32" s="426"/>
      <c r="D32" s="423"/>
      <c r="E32" s="144" t="str">
        <f t="shared" si="0"/>
        <v/>
      </c>
      <c r="F32" s="142"/>
      <c r="G32" s="142"/>
      <c r="H32" s="424"/>
      <c r="I32" s="144" t="str">
        <f t="shared" si="1"/>
        <v/>
      </c>
      <c r="J32" s="425"/>
      <c r="K32" s="144" t="str">
        <f t="shared" si="2"/>
        <v/>
      </c>
      <c r="L32" s="147"/>
    </row>
    <row r="33" spans="1:12" x14ac:dyDescent="0.3">
      <c r="A33" s="1261"/>
      <c r="B33" s="1451"/>
      <c r="C33" s="426"/>
      <c r="D33" s="423"/>
      <c r="E33" s="144" t="str">
        <f t="shared" si="0"/>
        <v/>
      </c>
      <c r="F33" s="142"/>
      <c r="G33" s="142"/>
      <c r="H33" s="424"/>
      <c r="I33" s="144" t="str">
        <f t="shared" si="1"/>
        <v/>
      </c>
      <c r="J33" s="425"/>
      <c r="K33" s="144" t="str">
        <f t="shared" si="2"/>
        <v/>
      </c>
      <c r="L33" s="147"/>
    </row>
    <row r="34" spans="1:12" ht="15" thickBot="1" x14ac:dyDescent="0.35">
      <c r="A34" s="1263"/>
      <c r="B34" s="1460"/>
      <c r="C34" s="427"/>
      <c r="D34" s="428"/>
      <c r="E34" s="307" t="str">
        <f t="shared" si="0"/>
        <v/>
      </c>
      <c r="F34" s="294"/>
      <c r="G34" s="294"/>
      <c r="H34" s="429"/>
      <c r="I34" s="307" t="str">
        <f t="shared" si="1"/>
        <v/>
      </c>
      <c r="J34" s="430"/>
      <c r="K34" s="307" t="str">
        <f t="shared" si="2"/>
        <v/>
      </c>
      <c r="L34" s="155"/>
    </row>
    <row r="35" spans="1:12" ht="15" thickBot="1" x14ac:dyDescent="0.35">
      <c r="A35" s="229"/>
      <c r="B35" s="235"/>
      <c r="C35" s="83"/>
      <c r="D35" s="230"/>
      <c r="E35" s="230"/>
      <c r="F35" s="230"/>
      <c r="G35" s="83"/>
      <c r="H35" s="83"/>
      <c r="I35" s="83"/>
      <c r="J35" s="431" t="s">
        <v>37</v>
      </c>
      <c r="K35" s="432">
        <f>SUM(K10:K34)</f>
        <v>0</v>
      </c>
      <c r="L35" s="433">
        <f>SUM(L10:L34)</f>
        <v>0</v>
      </c>
    </row>
    <row r="36" spans="1:12" x14ac:dyDescent="0.3">
      <c r="A36" s="1"/>
      <c r="J36" s="409"/>
      <c r="L36" s="2"/>
    </row>
    <row r="37" spans="1:12" ht="15" thickBot="1" x14ac:dyDescent="0.35">
      <c r="A37" s="261" t="s">
        <v>82</v>
      </c>
      <c r="B37" s="262"/>
      <c r="C37" s="262"/>
      <c r="D37" s="262"/>
      <c r="E37" s="262"/>
      <c r="F37" s="262"/>
      <c r="G37" s="262"/>
      <c r="H37" s="262"/>
      <c r="I37" s="262"/>
      <c r="J37" s="434"/>
      <c r="K37" s="262"/>
      <c r="L37" s="264"/>
    </row>
    <row r="38" spans="1:12" x14ac:dyDescent="0.3">
      <c r="A38" s="1423" t="s">
        <v>93</v>
      </c>
      <c r="B38" s="1424"/>
      <c r="C38" s="1424"/>
      <c r="D38" s="1424"/>
      <c r="E38" s="1424"/>
      <c r="F38" s="1424"/>
      <c r="G38" s="1424"/>
      <c r="H38" s="1424"/>
      <c r="I38" s="1424"/>
      <c r="J38" s="1424"/>
      <c r="K38" s="1424"/>
      <c r="L38" s="1425"/>
    </row>
    <row r="39" spans="1:12" x14ac:dyDescent="0.3">
      <c r="A39" s="1426"/>
      <c r="B39" s="1427"/>
      <c r="C39" s="1427"/>
      <c r="D39" s="1427"/>
      <c r="E39" s="1427"/>
      <c r="F39" s="1427"/>
      <c r="G39" s="1427"/>
      <c r="H39" s="1427"/>
      <c r="I39" s="1427"/>
      <c r="J39" s="1427"/>
      <c r="K39" s="1427"/>
      <c r="L39" s="1428"/>
    </row>
    <row r="40" spans="1:12" x14ac:dyDescent="0.3">
      <c r="A40" s="1426"/>
      <c r="B40" s="1427"/>
      <c r="C40" s="1427"/>
      <c r="D40" s="1427"/>
      <c r="E40" s="1427"/>
      <c r="F40" s="1427"/>
      <c r="G40" s="1427"/>
      <c r="H40" s="1427"/>
      <c r="I40" s="1427"/>
      <c r="J40" s="1427"/>
      <c r="K40" s="1427"/>
      <c r="L40" s="1428"/>
    </row>
    <row r="41" spans="1:12" x14ac:dyDescent="0.3">
      <c r="A41" s="1426"/>
      <c r="B41" s="1427"/>
      <c r="C41" s="1427"/>
      <c r="D41" s="1427"/>
      <c r="E41" s="1427"/>
      <c r="F41" s="1427"/>
      <c r="G41" s="1427"/>
      <c r="H41" s="1427"/>
      <c r="I41" s="1427"/>
      <c r="J41" s="1427"/>
      <c r="K41" s="1427"/>
      <c r="L41" s="1428"/>
    </row>
    <row r="42" spans="1:12" ht="15" thickBot="1" x14ac:dyDescent="0.35">
      <c r="A42" s="1429"/>
      <c r="B42" s="1430"/>
      <c r="C42" s="1430"/>
      <c r="D42" s="1430"/>
      <c r="E42" s="1430"/>
      <c r="F42" s="1430"/>
      <c r="G42" s="1430"/>
      <c r="H42" s="1430"/>
      <c r="I42" s="1430"/>
      <c r="J42" s="1430"/>
      <c r="K42" s="1430"/>
      <c r="L42" s="1431"/>
    </row>
    <row r="43" spans="1:12" x14ac:dyDescent="0.3">
      <c r="A43" s="325"/>
      <c r="B43" s="326"/>
      <c r="C43" s="326"/>
      <c r="D43" s="326"/>
      <c r="E43" s="326"/>
      <c r="F43" s="326"/>
      <c r="G43" s="326"/>
      <c r="H43" s="326"/>
      <c r="I43" s="326"/>
      <c r="J43" s="435"/>
      <c r="K43" s="326"/>
      <c r="L43" s="327"/>
    </row>
    <row r="44" spans="1:12" x14ac:dyDescent="0.3">
      <c r="A44" s="87" t="s">
        <v>96</v>
      </c>
      <c r="C44" s="88"/>
      <c r="H44" s="326"/>
      <c r="I44" s="326"/>
      <c r="J44" s="435"/>
      <c r="K44" s="326"/>
      <c r="L44" s="327"/>
    </row>
    <row r="45" spans="1:12" x14ac:dyDescent="0.3">
      <c r="A45" s="92" t="s">
        <v>56</v>
      </c>
      <c r="H45" s="326"/>
      <c r="I45" s="326"/>
      <c r="J45" s="435"/>
      <c r="K45" s="326"/>
      <c r="L45" s="327"/>
    </row>
    <row r="46" spans="1:12" x14ac:dyDescent="0.3">
      <c r="A46" s="693"/>
      <c r="B46" s="1456" t="s">
        <v>458</v>
      </c>
      <c r="C46" s="1456"/>
      <c r="D46" s="1456"/>
      <c r="E46" s="1456"/>
      <c r="F46" s="1456"/>
      <c r="G46" s="1456"/>
      <c r="H46" s="1456"/>
      <c r="I46" s="95"/>
      <c r="J46" s="95"/>
      <c r="K46" s="95"/>
      <c r="L46" s="96"/>
    </row>
    <row r="47" spans="1:12" x14ac:dyDescent="0.3">
      <c r="A47" s="693">
        <v>1</v>
      </c>
      <c r="B47" s="83" t="s">
        <v>617</v>
      </c>
      <c r="C47" s="83"/>
      <c r="D47" s="83"/>
      <c r="E47" s="83"/>
      <c r="F47" s="83"/>
      <c r="G47" s="83"/>
      <c r="H47" s="83"/>
      <c r="I47" s="95"/>
      <c r="J47" s="95"/>
      <c r="K47" s="95"/>
      <c r="L47" s="96"/>
    </row>
    <row r="48" spans="1:12" x14ac:dyDescent="0.3">
      <c r="A48" s="693">
        <v>2</v>
      </c>
      <c r="B48" s="83" t="s">
        <v>739</v>
      </c>
      <c r="C48" s="83"/>
      <c r="D48" s="83"/>
      <c r="E48" s="83"/>
      <c r="F48" s="83"/>
      <c r="G48" s="83"/>
      <c r="H48" s="83"/>
      <c r="I48" s="83"/>
      <c r="J48" s="83"/>
      <c r="K48" s="83"/>
      <c r="L48" s="93"/>
    </row>
    <row r="49" spans="1:12" x14ac:dyDescent="0.3">
      <c r="A49" s="693">
        <v>3</v>
      </c>
      <c r="B49" s="83" t="s">
        <v>649</v>
      </c>
      <c r="C49" s="83"/>
      <c r="D49" s="83"/>
      <c r="E49" s="83"/>
      <c r="F49" s="83"/>
      <c r="G49" s="83"/>
      <c r="H49" s="83"/>
      <c r="I49" s="83"/>
      <c r="J49" s="83"/>
      <c r="K49" s="83"/>
      <c r="L49" s="93"/>
    </row>
    <row r="50" spans="1:12" x14ac:dyDescent="0.3">
      <c r="A50" s="693">
        <v>4</v>
      </c>
      <c r="B50" s="83" t="s">
        <v>650</v>
      </c>
      <c r="C50" s="83"/>
      <c r="D50" s="83"/>
      <c r="E50" s="83"/>
      <c r="F50" s="83"/>
      <c r="G50" s="83"/>
      <c r="H50" s="83"/>
      <c r="I50" s="83"/>
      <c r="J50" s="83"/>
      <c r="K50" s="83"/>
      <c r="L50" s="93"/>
    </row>
    <row r="51" spans="1:12" x14ac:dyDescent="0.3">
      <c r="A51" s="693">
        <v>5</v>
      </c>
      <c r="B51" s="83" t="s">
        <v>658</v>
      </c>
      <c r="C51" s="83"/>
      <c r="D51" s="83"/>
      <c r="E51" s="83"/>
      <c r="F51" s="83"/>
      <c r="G51" s="83"/>
      <c r="H51" s="83"/>
      <c r="I51" s="83"/>
      <c r="J51" s="83"/>
      <c r="K51" s="83"/>
      <c r="L51" s="93"/>
    </row>
    <row r="52" spans="1:12" x14ac:dyDescent="0.3">
      <c r="A52" s="693">
        <v>6</v>
      </c>
      <c r="B52" s="83" t="s">
        <v>651</v>
      </c>
      <c r="C52" s="83"/>
      <c r="D52" s="83"/>
      <c r="E52" s="83"/>
      <c r="F52" s="83"/>
      <c r="G52" s="83"/>
      <c r="H52" s="83"/>
      <c r="I52" s="83"/>
      <c r="J52" s="83"/>
      <c r="K52" s="83"/>
      <c r="L52" s="93"/>
    </row>
    <row r="53" spans="1:12" x14ac:dyDescent="0.3">
      <c r="A53" s="693">
        <v>7</v>
      </c>
      <c r="B53" s="83" t="s">
        <v>652</v>
      </c>
      <c r="C53" s="83"/>
      <c r="D53" s="83"/>
      <c r="E53" s="83"/>
      <c r="F53" s="83"/>
      <c r="G53" s="83"/>
      <c r="H53" s="83"/>
      <c r="I53" s="83"/>
      <c r="J53" s="83"/>
      <c r="K53" s="83"/>
      <c r="L53" s="93"/>
    </row>
    <row r="54" spans="1:12" x14ac:dyDescent="0.3">
      <c r="A54" s="693">
        <v>8</v>
      </c>
      <c r="B54" s="83" t="s">
        <v>618</v>
      </c>
      <c r="C54" s="83"/>
      <c r="D54" s="83"/>
      <c r="E54" s="83"/>
      <c r="F54" s="83"/>
      <c r="G54" s="83"/>
      <c r="H54" s="83"/>
      <c r="I54" s="83"/>
      <c r="J54" s="83"/>
      <c r="K54" s="83"/>
      <c r="L54" s="93"/>
    </row>
    <row r="55" spans="1:12" x14ac:dyDescent="0.3">
      <c r="A55" s="693">
        <v>9</v>
      </c>
      <c r="B55" s="83" t="s">
        <v>619</v>
      </c>
      <c r="C55" s="311"/>
      <c r="D55" s="311"/>
      <c r="E55" s="311"/>
      <c r="F55" s="311"/>
      <c r="G55" s="311"/>
      <c r="H55" s="311"/>
      <c r="I55" s="83"/>
      <c r="J55" s="83"/>
      <c r="K55" s="83"/>
      <c r="L55" s="93"/>
    </row>
    <row r="56" spans="1:12" x14ac:dyDescent="0.3">
      <c r="A56" s="92"/>
      <c r="B56" s="83"/>
      <c r="C56" s="83"/>
      <c r="D56" s="83"/>
      <c r="E56" s="83"/>
      <c r="F56" s="83"/>
      <c r="G56" s="83"/>
      <c r="H56" s="83"/>
      <c r="I56" s="83"/>
      <c r="J56" s="83"/>
      <c r="K56" s="83"/>
      <c r="L56" s="93"/>
    </row>
    <row r="57" spans="1:12" x14ac:dyDescent="0.3">
      <c r="A57" s="97" t="s">
        <v>439</v>
      </c>
      <c r="C57" s="83"/>
      <c r="D57" s="83"/>
      <c r="E57" s="83"/>
      <c r="F57" s="83"/>
      <c r="G57" s="83"/>
      <c r="H57" s="83"/>
      <c r="I57" s="83"/>
      <c r="J57" s="83"/>
      <c r="K57" s="83"/>
      <c r="L57" s="93"/>
    </row>
    <row r="58" spans="1:12" x14ac:dyDescent="0.3">
      <c r="A58" s="97" t="s">
        <v>440</v>
      </c>
      <c r="C58" s="83"/>
      <c r="D58" s="83"/>
      <c r="E58" s="83"/>
      <c r="F58" s="83"/>
      <c r="G58" s="83"/>
      <c r="H58" s="83"/>
      <c r="I58" s="83"/>
      <c r="J58" s="83"/>
      <c r="K58" s="83"/>
      <c r="L58" s="93"/>
    </row>
    <row r="59" spans="1:12" x14ac:dyDescent="0.3">
      <c r="A59" s="97" t="s">
        <v>441</v>
      </c>
      <c r="C59" s="83"/>
      <c r="D59" s="83"/>
      <c r="E59" s="83"/>
      <c r="F59" s="83"/>
      <c r="G59" s="83"/>
      <c r="H59" s="83"/>
      <c r="I59" s="83"/>
      <c r="J59" s="83"/>
      <c r="K59" s="83"/>
      <c r="L59" s="93"/>
    </row>
    <row r="60" spans="1:12" x14ac:dyDescent="0.3">
      <c r="A60" s="436"/>
      <c r="B60" s="437"/>
      <c r="C60" s="437"/>
      <c r="D60" s="437"/>
      <c r="E60" s="437"/>
      <c r="F60" s="437"/>
      <c r="G60" s="437"/>
      <c r="H60" s="437"/>
      <c r="I60" s="437"/>
      <c r="J60" s="438"/>
      <c r="K60" s="437"/>
      <c r="L60" s="439"/>
    </row>
    <row r="61" spans="1:12" x14ac:dyDescent="0.3">
      <c r="A61" s="1457"/>
      <c r="B61" s="1458"/>
      <c r="C61" s="1458"/>
      <c r="D61" s="1458"/>
      <c r="E61" s="1458"/>
      <c r="F61" s="1458"/>
      <c r="G61" s="1458"/>
      <c r="H61" s="1458"/>
      <c r="I61" s="1458"/>
      <c r="J61" s="1458"/>
      <c r="K61" s="1458"/>
      <c r="L61" s="1459"/>
    </row>
    <row r="62" spans="1:12" x14ac:dyDescent="0.3">
      <c r="A62" s="781" t="s">
        <v>841</v>
      </c>
      <c r="B62" s="928"/>
      <c r="C62" s="928"/>
      <c r="D62" s="928"/>
      <c r="E62" s="928"/>
      <c r="F62" s="928"/>
      <c r="G62" s="928"/>
      <c r="H62" s="928"/>
      <c r="I62" s="928"/>
      <c r="J62" s="928"/>
      <c r="K62" s="928"/>
      <c r="L62" s="847"/>
    </row>
    <row r="63" spans="1:12" x14ac:dyDescent="0.3">
      <c r="A63" s="848"/>
      <c r="B63" s="577"/>
      <c r="C63" s="577"/>
      <c r="D63" s="577"/>
      <c r="E63" s="577"/>
      <c r="F63" s="577"/>
      <c r="G63" s="577"/>
      <c r="H63" s="577"/>
      <c r="I63" s="577"/>
      <c r="J63" s="937"/>
      <c r="K63" s="937"/>
      <c r="L63" s="331"/>
    </row>
    <row r="64" spans="1:12" ht="15" thickBot="1" x14ac:dyDescent="0.35">
      <c r="A64" s="938"/>
      <c r="B64" s="333"/>
      <c r="C64" s="333"/>
      <c r="D64" s="333"/>
      <c r="E64" s="333"/>
      <c r="F64" s="333"/>
      <c r="G64" s="333"/>
      <c r="H64" s="333"/>
      <c r="I64" s="333"/>
      <c r="J64" s="939"/>
      <c r="K64" s="939"/>
      <c r="L64" s="940"/>
    </row>
    <row r="65" spans="1:12" x14ac:dyDescent="0.3">
      <c r="A65" s="1442" t="s">
        <v>842</v>
      </c>
      <c r="B65" s="1443"/>
      <c r="C65" s="1443"/>
      <c r="D65" s="1443"/>
      <c r="E65" s="95"/>
      <c r="F65" s="95"/>
      <c r="G65" s="95"/>
      <c r="H65" s="95"/>
      <c r="I65" s="95"/>
      <c r="J65" s="784"/>
      <c r="K65" s="784"/>
      <c r="L65" s="331"/>
    </row>
    <row r="66" spans="1:12" x14ac:dyDescent="0.3">
      <c r="A66" s="849"/>
      <c r="B66" s="850"/>
      <c r="C66" s="850"/>
      <c r="D66" s="850"/>
      <c r="E66" s="95"/>
      <c r="F66" s="95"/>
      <c r="G66" s="95"/>
      <c r="H66" s="95"/>
      <c r="I66" s="95"/>
      <c r="J66" s="784"/>
      <c r="K66" s="784"/>
      <c r="L66" s="331"/>
    </row>
    <row r="67" spans="1:12" x14ac:dyDescent="0.3">
      <c r="A67" s="849"/>
      <c r="B67" s="850"/>
      <c r="C67" s="850"/>
      <c r="D67" s="850"/>
      <c r="E67" s="95"/>
      <c r="F67" s="95"/>
      <c r="G67" s="95"/>
      <c r="H67" s="95"/>
      <c r="I67" s="95"/>
      <c r="J67" s="784"/>
      <c r="K67" s="784"/>
      <c r="L67" s="331"/>
    </row>
    <row r="68" spans="1:12" x14ac:dyDescent="0.3">
      <c r="A68" s="1364"/>
      <c r="B68" s="1362"/>
      <c r="C68" s="1362"/>
      <c r="D68" s="1362"/>
      <c r="E68" s="95"/>
      <c r="F68" s="95"/>
      <c r="G68" s="95"/>
      <c r="H68" s="95"/>
      <c r="I68" s="95"/>
      <c r="J68" s="784"/>
      <c r="K68" s="784"/>
      <c r="L68" s="331"/>
    </row>
    <row r="69" spans="1:12" ht="15" thickBot="1" x14ac:dyDescent="0.35">
      <c r="A69" s="1278" t="s">
        <v>634</v>
      </c>
      <c r="B69" s="1279"/>
      <c r="C69" s="1279"/>
      <c r="D69" s="1279"/>
      <c r="E69" s="1279"/>
      <c r="F69" s="1279"/>
      <c r="G69" s="1279"/>
      <c r="H69" s="1279"/>
      <c r="I69" s="1279"/>
      <c r="J69" s="1279"/>
      <c r="K69" s="1279"/>
      <c r="L69" s="1280"/>
    </row>
    <row r="70" spans="1:12" ht="15" thickBot="1" x14ac:dyDescent="0.35">
      <c r="A70" s="774" t="s">
        <v>588</v>
      </c>
      <c r="B70" s="776"/>
      <c r="C70" s="480"/>
      <c r="D70" s="480"/>
      <c r="E70" s="480"/>
      <c r="F70" s="480"/>
      <c r="G70" s="479" t="s">
        <v>7</v>
      </c>
      <c r="H70" s="480"/>
      <c r="I70" s="480"/>
      <c r="J70" s="482"/>
      <c r="K70" s="480"/>
      <c r="L70" s="481"/>
    </row>
    <row r="71" spans="1:12" s="507" customFormat="1" ht="12.6" thickBot="1" x14ac:dyDescent="0.3">
      <c r="A71" s="475" t="s">
        <v>636</v>
      </c>
      <c r="B71" s="476"/>
      <c r="C71" s="476"/>
      <c r="D71" s="476"/>
      <c r="E71" s="476"/>
      <c r="F71" s="476"/>
      <c r="G71" s="476"/>
      <c r="H71" s="476"/>
      <c r="I71" s="476"/>
      <c r="J71" s="517"/>
      <c r="K71" s="474"/>
      <c r="L71" s="477" t="s">
        <v>873</v>
      </c>
    </row>
    <row r="72" spans="1:12" x14ac:dyDescent="0.3">
      <c r="J72" s="409"/>
    </row>
  </sheetData>
  <sheetProtection algorithmName="SHA-512" hashValue="IbkixXSuw4bME/yOjoJkkb2lTzz2WMQpmcbNT20OFKnhqvessEIQ/hPNonQcpee2I/Y8AIEJxCnJcksDVF4Xcg==" saltValue="37htefugWOPN7nWCnwS8+Q==" spinCount="100000" sheet="1" objects="1" scenarios="1"/>
  <mergeCells count="38">
    <mergeCell ref="A26:B26"/>
    <mergeCell ref="B46:H46"/>
    <mergeCell ref="A69:L69"/>
    <mergeCell ref="A16:B16"/>
    <mergeCell ref="A38:L42"/>
    <mergeCell ref="A61:L61"/>
    <mergeCell ref="A29:B29"/>
    <mergeCell ref="A30:B30"/>
    <mergeCell ref="A31:B31"/>
    <mergeCell ref="A32:B32"/>
    <mergeCell ref="A33:B33"/>
    <mergeCell ref="A34:B34"/>
    <mergeCell ref="A28:B28"/>
    <mergeCell ref="A17:B17"/>
    <mergeCell ref="A18:B18"/>
    <mergeCell ref="A19:B19"/>
    <mergeCell ref="A10:B10"/>
    <mergeCell ref="A22:B22"/>
    <mergeCell ref="A23:B23"/>
    <mergeCell ref="A24:B24"/>
    <mergeCell ref="A25:B25"/>
    <mergeCell ref="A20:B20"/>
    <mergeCell ref="A65:D65"/>
    <mergeCell ref="A68:D68"/>
    <mergeCell ref="B1:J1"/>
    <mergeCell ref="A2:L2"/>
    <mergeCell ref="A3:L3"/>
    <mergeCell ref="D7:G7"/>
    <mergeCell ref="A8:B8"/>
    <mergeCell ref="A5:E5"/>
    <mergeCell ref="A21:B21"/>
    <mergeCell ref="A27:B27"/>
    <mergeCell ref="A9:B9"/>
    <mergeCell ref="A15:B15"/>
    <mergeCell ref="A11:B11"/>
    <mergeCell ref="A12:B12"/>
    <mergeCell ref="A13:B13"/>
    <mergeCell ref="A14:B14"/>
  </mergeCells>
  <dataValidations count="2">
    <dataValidation type="decimal" operator="lessThanOrEqual" allowBlank="1" showInputMessage="1" showErrorMessage="1" errorTitle="Travel Rate" error="The maximum mileage rate is the Federal Rate for 2022 of $0.625." sqref="F5" xr:uid="{9106BE28-F3E8-4BB1-B220-74758D145193}">
      <formula1>0.625</formula1>
    </dataValidation>
    <dataValidation allowBlank="1" showInputMessage="1" showErrorMessage="1" prompt="Frequent travelers enter miles per month.  Intermittent travelers please enter miles per trip." sqref="D10" xr:uid="{28C5C77D-C457-4A45-AC08-C5BB6B66DE88}"/>
  </dataValidations>
  <printOptions horizontalCentered="1"/>
  <pageMargins left="0.7" right="0.7" top="0.75" bottom="0.75" header="0.3" footer="0.3"/>
  <pageSetup scale="45" orientation="landscape" r:id="rId1"/>
  <ignoredErrors>
    <ignoredError sqref="L3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76807" r:id="rId4" name="Check Box 7">
              <controlPr defaultSize="0" autoFill="0" autoLine="0" autoPict="0">
                <anchor moveWithCells="1">
                  <from>
                    <xdr:col>0</xdr:col>
                    <xdr:colOff>0</xdr:colOff>
                    <xdr:row>61</xdr:row>
                    <xdr:rowOff>175260</xdr:rowOff>
                  </from>
                  <to>
                    <xdr:col>3</xdr:col>
                    <xdr:colOff>304800</xdr:colOff>
                    <xdr:row>63</xdr:row>
                    <xdr:rowOff>0</xdr:rowOff>
                  </to>
                </anchor>
              </controlPr>
            </control>
          </mc:Choice>
        </mc:AlternateContent>
        <mc:AlternateContent xmlns:mc="http://schemas.openxmlformats.org/markup-compatibility/2006">
          <mc:Choice Requires="x14">
            <control shapeId="76808" r:id="rId5" name="Check Box 8">
              <controlPr defaultSize="0" autoFill="0" autoLine="0" autoPict="0">
                <anchor moveWithCells="1">
                  <from>
                    <xdr:col>0</xdr:col>
                    <xdr:colOff>0</xdr:colOff>
                    <xdr:row>64</xdr:row>
                    <xdr:rowOff>175260</xdr:rowOff>
                  </from>
                  <to>
                    <xdr:col>3</xdr:col>
                    <xdr:colOff>304800</xdr:colOff>
                    <xdr:row>66</xdr:row>
                    <xdr:rowOff>0</xdr:rowOff>
                  </to>
                </anchor>
              </controlPr>
            </control>
          </mc:Choice>
        </mc:AlternateContent>
        <mc:AlternateContent xmlns:mc="http://schemas.openxmlformats.org/markup-compatibility/2006">
          <mc:Choice Requires="x14">
            <control shapeId="76809" r:id="rId6" name="Check Box 9">
              <controlPr defaultSize="0" autoFill="0" autoLine="0" autoPict="0">
                <anchor moveWithCells="1">
                  <from>
                    <xdr:col>0</xdr:col>
                    <xdr:colOff>0</xdr:colOff>
                    <xdr:row>66</xdr:row>
                    <xdr:rowOff>175260</xdr:rowOff>
                  </from>
                  <to>
                    <xdr:col>3</xdr:col>
                    <xdr:colOff>304800</xdr:colOff>
                    <xdr:row>68</xdr:row>
                    <xdr:rowOff>0</xdr:rowOff>
                  </to>
                </anchor>
              </controlPr>
            </control>
          </mc:Choice>
        </mc:AlternateContent>
        <mc:AlternateContent xmlns:mc="http://schemas.openxmlformats.org/markup-compatibility/2006">
          <mc:Choice Requires="x14">
            <control shapeId="76810" r:id="rId7" name="Check Box 10">
              <controlPr defaultSize="0" autoFill="0" autoLine="0" autoPict="0">
                <anchor moveWithCells="1">
                  <from>
                    <xdr:col>0</xdr:col>
                    <xdr:colOff>0</xdr:colOff>
                    <xdr:row>62</xdr:row>
                    <xdr:rowOff>175260</xdr:rowOff>
                  </from>
                  <to>
                    <xdr:col>3</xdr:col>
                    <xdr:colOff>304800</xdr:colOff>
                    <xdr:row>63</xdr:row>
                    <xdr:rowOff>182880</xdr:rowOff>
                  </to>
                </anchor>
              </controlPr>
            </control>
          </mc:Choice>
        </mc:AlternateContent>
        <mc:AlternateContent xmlns:mc="http://schemas.openxmlformats.org/markup-compatibility/2006">
          <mc:Choice Requires="x14">
            <control shapeId="76811" r:id="rId8" name="Check Box 11">
              <controlPr defaultSize="0" autoFill="0" autoLine="0" autoPict="0">
                <anchor moveWithCells="1">
                  <from>
                    <xdr:col>0</xdr:col>
                    <xdr:colOff>0</xdr:colOff>
                    <xdr:row>65</xdr:row>
                    <xdr:rowOff>175260</xdr:rowOff>
                  </from>
                  <to>
                    <xdr:col>3</xdr:col>
                    <xdr:colOff>304800</xdr:colOff>
                    <xdr:row>67</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FFE3D-0303-47B9-8CA4-849C1D22BAC6}">
  <sheetPr codeName="Sheet14">
    <tabColor theme="7" tint="0.59999389629810485"/>
    <pageSetUpPr fitToPage="1"/>
  </sheetPr>
  <dimension ref="A1:I44"/>
  <sheetViews>
    <sheetView zoomScaleNormal="100" workbookViewId="0">
      <selection activeCell="A6" sqref="A6:C6"/>
    </sheetView>
  </sheetViews>
  <sheetFormatPr defaultRowHeight="14.4" x14ac:dyDescent="0.3"/>
  <cols>
    <col min="2" max="3" width="11.33203125" customWidth="1"/>
    <col min="4" max="5" width="14.88671875" customWidth="1"/>
    <col min="6" max="6" width="19.88671875" customWidth="1"/>
    <col min="7" max="7" width="18.44140625" customWidth="1"/>
    <col min="8" max="8" width="16.6640625" customWidth="1"/>
  </cols>
  <sheetData>
    <row r="1" spans="1:9" ht="15" thickBot="1" x14ac:dyDescent="0.35">
      <c r="A1" s="80" t="s">
        <v>36</v>
      </c>
      <c r="B1" s="1169">
        <f>'Budget Summary'!$D9</f>
        <v>0</v>
      </c>
      <c r="C1" s="1169"/>
      <c r="D1" s="1169"/>
      <c r="E1" s="1169"/>
      <c r="F1" s="1169"/>
      <c r="G1" s="81" t="s">
        <v>13</v>
      </c>
      <c r="H1" s="82">
        <f>'Budget Summary'!H9</f>
        <v>0</v>
      </c>
      <c r="I1" s="629" t="s">
        <v>319</v>
      </c>
    </row>
    <row r="2" spans="1:9" ht="16.2" thickBot="1" x14ac:dyDescent="0.35">
      <c r="A2" s="1284" t="s">
        <v>628</v>
      </c>
      <c r="B2" s="1285"/>
      <c r="C2" s="1285"/>
      <c r="D2" s="1285"/>
      <c r="E2" s="1285"/>
      <c r="F2" s="1285"/>
      <c r="G2" s="1285"/>
      <c r="H2" s="1286"/>
      <c r="I2" s="629" t="s">
        <v>81</v>
      </c>
    </row>
    <row r="3" spans="1:9" ht="177.6" customHeight="1" thickBot="1" x14ac:dyDescent="0.35">
      <c r="A3" s="1461" t="s">
        <v>711</v>
      </c>
      <c r="B3" s="1211"/>
      <c r="C3" s="1211"/>
      <c r="D3" s="1211"/>
      <c r="E3" s="1211"/>
      <c r="F3" s="1211"/>
      <c r="G3" s="1211"/>
      <c r="H3" s="1212"/>
    </row>
    <row r="4" spans="1:9" ht="15" thickBot="1" x14ac:dyDescent="0.35">
      <c r="A4" s="1189">
        <v>1</v>
      </c>
      <c r="B4" s="1169"/>
      <c r="C4" s="1169"/>
      <c r="D4" s="112">
        <v>2</v>
      </c>
      <c r="E4" s="112">
        <v>3</v>
      </c>
      <c r="F4" s="112"/>
      <c r="G4" s="112">
        <v>4</v>
      </c>
      <c r="H4" s="82">
        <v>5</v>
      </c>
    </row>
    <row r="5" spans="1:9" ht="43.8" thickBot="1" x14ac:dyDescent="0.35">
      <c r="A5" s="1207" t="s">
        <v>62</v>
      </c>
      <c r="B5" s="1281"/>
      <c r="C5" s="1282"/>
      <c r="D5" s="239" t="s">
        <v>63</v>
      </c>
      <c r="E5" s="239" t="s">
        <v>64</v>
      </c>
      <c r="F5" s="239" t="s">
        <v>480</v>
      </c>
      <c r="G5" s="239" t="s">
        <v>481</v>
      </c>
      <c r="H5" s="305" t="s">
        <v>65</v>
      </c>
    </row>
    <row r="6" spans="1:9" x14ac:dyDescent="0.3">
      <c r="A6" s="1251"/>
      <c r="B6" s="1287"/>
      <c r="C6" s="1252"/>
      <c r="D6" s="134"/>
      <c r="E6" s="284"/>
      <c r="F6" s="144" t="str">
        <f>IF(D6&lt;1,"",D6*E6)</f>
        <v/>
      </c>
      <c r="G6" s="282"/>
      <c r="H6" s="376"/>
    </row>
    <row r="7" spans="1:9" x14ac:dyDescent="0.3">
      <c r="A7" s="1261"/>
      <c r="B7" s="1288"/>
      <c r="C7" s="1262"/>
      <c r="D7" s="257"/>
      <c r="E7" s="223"/>
      <c r="F7" s="144" t="str">
        <f t="shared" ref="F7:F15" si="0">IF(D7&lt;1,"",D7*E7)</f>
        <v/>
      </c>
      <c r="G7" s="257"/>
      <c r="H7" s="290"/>
    </row>
    <row r="8" spans="1:9" x14ac:dyDescent="0.3">
      <c r="A8" s="1261"/>
      <c r="B8" s="1288"/>
      <c r="C8" s="1262"/>
      <c r="D8" s="257"/>
      <c r="E8" s="223"/>
      <c r="F8" s="144" t="str">
        <f t="shared" si="0"/>
        <v/>
      </c>
      <c r="G8" s="257"/>
      <c r="H8" s="290"/>
    </row>
    <row r="9" spans="1:9" x14ac:dyDescent="0.3">
      <c r="A9" s="1261"/>
      <c r="B9" s="1288"/>
      <c r="C9" s="1262"/>
      <c r="D9" s="257"/>
      <c r="E9" s="223"/>
      <c r="F9" s="144" t="str">
        <f t="shared" si="0"/>
        <v/>
      </c>
      <c r="G9" s="257"/>
      <c r="H9" s="290"/>
    </row>
    <row r="10" spans="1:9" x14ac:dyDescent="0.3">
      <c r="A10" s="1261"/>
      <c r="B10" s="1288"/>
      <c r="C10" s="1262"/>
      <c r="D10" s="257"/>
      <c r="E10" s="223"/>
      <c r="F10" s="144" t="str">
        <f t="shared" si="0"/>
        <v/>
      </c>
      <c r="G10" s="257"/>
      <c r="H10" s="290"/>
    </row>
    <row r="11" spans="1:9" x14ac:dyDescent="0.3">
      <c r="A11" s="1261"/>
      <c r="B11" s="1288"/>
      <c r="C11" s="1262"/>
      <c r="D11" s="257"/>
      <c r="E11" s="223"/>
      <c r="F11" s="144" t="str">
        <f t="shared" si="0"/>
        <v/>
      </c>
      <c r="G11" s="257"/>
      <c r="H11" s="290"/>
    </row>
    <row r="12" spans="1:9" x14ac:dyDescent="0.3">
      <c r="A12" s="1261"/>
      <c r="B12" s="1288"/>
      <c r="C12" s="1262"/>
      <c r="D12" s="257"/>
      <c r="E12" s="223"/>
      <c r="F12" s="144" t="str">
        <f t="shared" si="0"/>
        <v/>
      </c>
      <c r="G12" s="257"/>
      <c r="H12" s="290"/>
    </row>
    <row r="13" spans="1:9" x14ac:dyDescent="0.3">
      <c r="A13" s="1261"/>
      <c r="B13" s="1288"/>
      <c r="C13" s="1262"/>
      <c r="D13" s="257"/>
      <c r="E13" s="223"/>
      <c r="F13" s="144" t="str">
        <f t="shared" si="0"/>
        <v/>
      </c>
      <c r="G13" s="257"/>
      <c r="H13" s="290"/>
    </row>
    <row r="14" spans="1:9" x14ac:dyDescent="0.3">
      <c r="A14" s="1261"/>
      <c r="B14" s="1288"/>
      <c r="C14" s="1262"/>
      <c r="D14" s="257"/>
      <c r="E14" s="223"/>
      <c r="F14" s="144" t="str">
        <f t="shared" si="0"/>
        <v/>
      </c>
      <c r="G14" s="257"/>
      <c r="H14" s="290"/>
    </row>
    <row r="15" spans="1:9" ht="15" thickBot="1" x14ac:dyDescent="0.35">
      <c r="A15" s="1263"/>
      <c r="B15" s="1289"/>
      <c r="C15" s="1264"/>
      <c r="D15" s="389"/>
      <c r="E15" s="390"/>
      <c r="F15" s="144" t="str">
        <f t="shared" si="0"/>
        <v/>
      </c>
      <c r="G15" s="150"/>
      <c r="H15" s="298"/>
    </row>
    <row r="16" spans="1:9" ht="15" thickBot="1" x14ac:dyDescent="0.35">
      <c r="A16" s="1290"/>
      <c r="B16" s="1291"/>
      <c r="C16" s="1291"/>
      <c r="D16" s="83"/>
      <c r="E16" s="391" t="s">
        <v>37</v>
      </c>
      <c r="F16" s="260">
        <f>SUM(F6:F15)</f>
        <v>0</v>
      </c>
      <c r="G16" s="260">
        <f>SUM(G6:G15)</f>
        <v>0</v>
      </c>
      <c r="H16" s="93"/>
    </row>
    <row r="17" spans="1:8" x14ac:dyDescent="0.3">
      <c r="A17" s="1436" t="s">
        <v>66</v>
      </c>
      <c r="B17" s="1437"/>
      <c r="C17" s="1437"/>
      <c r="D17" s="1437"/>
      <c r="E17" s="1480"/>
      <c r="F17" s="1480"/>
      <c r="G17" s="1480"/>
      <c r="H17" s="1438"/>
    </row>
    <row r="18" spans="1:8" ht="15" thickBot="1" x14ac:dyDescent="0.35">
      <c r="A18" s="1436"/>
      <c r="B18" s="1437"/>
      <c r="C18" s="1437"/>
      <c r="D18" s="1437"/>
      <c r="E18" s="1437"/>
      <c r="F18" s="1437"/>
      <c r="G18" s="1437"/>
      <c r="H18" s="1438"/>
    </row>
    <row r="19" spans="1:8" x14ac:dyDescent="0.3">
      <c r="A19" s="1462"/>
      <c r="B19" s="1463"/>
      <c r="C19" s="1463"/>
      <c r="D19" s="1463"/>
      <c r="E19" s="1463"/>
      <c r="F19" s="1463"/>
      <c r="G19" s="1463"/>
      <c r="H19" s="1464"/>
    </row>
    <row r="20" spans="1:8" x14ac:dyDescent="0.3">
      <c r="A20" s="1465"/>
      <c r="B20" s="1466"/>
      <c r="C20" s="1466"/>
      <c r="D20" s="1466"/>
      <c r="E20" s="1466"/>
      <c r="F20" s="1466"/>
      <c r="G20" s="1466"/>
      <c r="H20" s="1467"/>
    </row>
    <row r="21" spans="1:8" x14ac:dyDescent="0.3">
      <c r="A21" s="1465"/>
      <c r="B21" s="1466"/>
      <c r="C21" s="1466"/>
      <c r="D21" s="1466"/>
      <c r="E21" s="1466"/>
      <c r="F21" s="1466"/>
      <c r="G21" s="1466"/>
      <c r="H21" s="1467"/>
    </row>
    <row r="22" spans="1:8" ht="15" thickBot="1" x14ac:dyDescent="0.35">
      <c r="A22" s="1468"/>
      <c r="B22" s="1469"/>
      <c r="C22" s="1469"/>
      <c r="D22" s="1469"/>
      <c r="E22" s="1469"/>
      <c r="F22" s="1469"/>
      <c r="G22" s="1469"/>
      <c r="H22" s="1470"/>
    </row>
    <row r="23" spans="1:8" x14ac:dyDescent="0.3">
      <c r="A23" s="1"/>
      <c r="H23" s="2"/>
    </row>
    <row r="24" spans="1:8" x14ac:dyDescent="0.3">
      <c r="A24" s="1471" t="s">
        <v>102</v>
      </c>
      <c r="B24" s="1456"/>
      <c r="C24" s="1456"/>
      <c r="D24" s="1456"/>
      <c r="E24" s="237"/>
      <c r="F24" s="237"/>
      <c r="G24" s="237"/>
      <c r="H24" s="238"/>
    </row>
    <row r="25" spans="1:8" x14ac:dyDescent="0.3">
      <c r="A25" s="92" t="s">
        <v>56</v>
      </c>
      <c r="B25" s="265"/>
      <c r="C25" s="265"/>
      <c r="D25" s="265"/>
      <c r="E25" s="265"/>
      <c r="F25" s="265"/>
      <c r="G25" s="265"/>
      <c r="H25" s="266"/>
    </row>
    <row r="26" spans="1:8" s="4" customFormat="1" x14ac:dyDescent="0.3">
      <c r="A26" s="165">
        <v>1</v>
      </c>
      <c r="B26" s="1475" t="s">
        <v>436</v>
      </c>
      <c r="C26" s="1476"/>
      <c r="D26" s="1476"/>
      <c r="E26" s="1476"/>
      <c r="F26" s="1476"/>
      <c r="G26" s="1476"/>
      <c r="H26" s="1477"/>
    </row>
    <row r="27" spans="1:8" ht="14.4" customHeight="1" x14ac:dyDescent="0.3">
      <c r="A27" s="267">
        <v>2</v>
      </c>
      <c r="B27" s="88" t="s">
        <v>437</v>
      </c>
      <c r="C27" s="489"/>
      <c r="D27" s="489"/>
      <c r="E27" s="489"/>
      <c r="F27" s="489"/>
      <c r="G27" s="489"/>
      <c r="H27" s="490"/>
    </row>
    <row r="28" spans="1:8" ht="14.4" customHeight="1" x14ac:dyDescent="0.3">
      <c r="A28" s="267">
        <v>3</v>
      </c>
      <c r="B28" s="88" t="s">
        <v>417</v>
      </c>
      <c r="C28" s="489"/>
      <c r="D28" s="489"/>
      <c r="E28" s="489"/>
      <c r="F28" s="489"/>
      <c r="G28" s="489"/>
      <c r="H28" s="490"/>
    </row>
    <row r="29" spans="1:8" ht="14.4" customHeight="1" x14ac:dyDescent="0.3">
      <c r="A29" s="267">
        <v>4</v>
      </c>
      <c r="B29" s="88" t="s">
        <v>438</v>
      </c>
      <c r="C29" s="489"/>
      <c r="D29" s="489"/>
      <c r="E29" s="489"/>
      <c r="F29" s="489"/>
      <c r="G29" s="489"/>
      <c r="H29" s="490"/>
    </row>
    <row r="30" spans="1:8" ht="27" customHeight="1" x14ac:dyDescent="0.3">
      <c r="A30" s="165">
        <v>5</v>
      </c>
      <c r="B30" s="1265" t="s">
        <v>660</v>
      </c>
      <c r="C30" s="1265"/>
      <c r="D30" s="1265"/>
      <c r="E30" s="1265"/>
      <c r="F30" s="1265"/>
      <c r="G30" s="1265"/>
      <c r="H30" s="1340"/>
    </row>
    <row r="31" spans="1:8" ht="14.4" customHeight="1" x14ac:dyDescent="0.3">
      <c r="A31" s="267"/>
      <c r="B31" s="88"/>
      <c r="C31" s="489"/>
      <c r="D31" s="489"/>
      <c r="E31" s="489"/>
      <c r="F31" s="489"/>
      <c r="G31" s="489"/>
      <c r="H31" s="490"/>
    </row>
    <row r="32" spans="1:8" ht="14.4" customHeight="1" x14ac:dyDescent="0.3">
      <c r="A32" s="87" t="s">
        <v>419</v>
      </c>
      <c r="C32" s="489"/>
      <c r="D32" s="489"/>
      <c r="E32" s="489"/>
      <c r="F32" s="489"/>
      <c r="G32" s="489"/>
      <c r="H32" s="490"/>
    </row>
    <row r="33" spans="1:8" x14ac:dyDescent="0.3">
      <c r="A33" s="1472"/>
      <c r="B33" s="1473"/>
      <c r="C33" s="1473"/>
      <c r="D33" s="1473"/>
      <c r="E33" s="1473"/>
      <c r="F33" s="1473"/>
      <c r="G33" s="1473"/>
      <c r="H33" s="1474"/>
    </row>
    <row r="34" spans="1:8" ht="14.4" customHeight="1" x14ac:dyDescent="0.3">
      <c r="A34" s="1478" t="s">
        <v>841</v>
      </c>
      <c r="B34" s="1479"/>
      <c r="C34" s="1479"/>
      <c r="D34" s="1479"/>
      <c r="E34" s="851"/>
      <c r="F34" s="851"/>
      <c r="G34" s="851"/>
      <c r="H34" s="852"/>
    </row>
    <row r="35" spans="1:8" x14ac:dyDescent="0.3">
      <c r="A35" s="848"/>
      <c r="B35" s="853"/>
      <c r="C35" s="367"/>
      <c r="D35" s="367"/>
      <c r="E35" s="367"/>
      <c r="F35" s="367"/>
      <c r="G35" s="367"/>
      <c r="H35" s="854"/>
    </row>
    <row r="36" spans="1:8" x14ac:dyDescent="0.3">
      <c r="A36" s="848"/>
      <c r="B36" s="853"/>
      <c r="C36" s="367"/>
      <c r="D36" s="367"/>
      <c r="E36" s="367"/>
      <c r="F36" s="367"/>
      <c r="G36" s="367"/>
      <c r="H36" s="854"/>
    </row>
    <row r="37" spans="1:8" x14ac:dyDescent="0.3">
      <c r="A37" s="848"/>
      <c r="B37" s="853"/>
      <c r="C37" s="367"/>
      <c r="D37" s="367"/>
      <c r="E37" s="367"/>
      <c r="F37" s="367"/>
      <c r="G37" s="367"/>
      <c r="H37" s="854"/>
    </row>
    <row r="38" spans="1:8" x14ac:dyDescent="0.3">
      <c r="A38" s="1442" t="s">
        <v>842</v>
      </c>
      <c r="B38" s="1440"/>
      <c r="C38" s="1440"/>
      <c r="D38" s="1440"/>
      <c r="E38" s="367"/>
      <c r="F38" s="367"/>
      <c r="G38" s="367"/>
      <c r="H38" s="854"/>
    </row>
    <row r="39" spans="1:8" x14ac:dyDescent="0.3">
      <c r="A39" s="1364"/>
      <c r="B39" s="1362"/>
      <c r="C39" s="1362"/>
      <c r="D39" s="1362"/>
      <c r="E39" s="1362"/>
      <c r="H39" s="2"/>
    </row>
    <row r="40" spans="1:8" x14ac:dyDescent="0.3">
      <c r="A40" s="1364"/>
      <c r="B40" s="1362"/>
      <c r="C40" s="1362"/>
      <c r="D40" s="1362"/>
      <c r="E40" s="1362"/>
      <c r="H40" s="2"/>
    </row>
    <row r="41" spans="1:8" ht="15" thickBot="1" x14ac:dyDescent="0.35">
      <c r="A41" s="234"/>
      <c r="B41" s="161"/>
      <c r="C41" s="161"/>
      <c r="D41" s="161"/>
      <c r="E41" s="161"/>
      <c r="F41" s="161"/>
      <c r="G41" s="161"/>
      <c r="H41" s="162"/>
    </row>
    <row r="42" spans="1:8" ht="15" thickBot="1" x14ac:dyDescent="0.35">
      <c r="A42" s="1412" t="s">
        <v>72</v>
      </c>
      <c r="B42" s="1413"/>
      <c r="C42" s="1413"/>
      <c r="D42" s="1413"/>
      <c r="E42" s="1413"/>
      <c r="F42" s="1413"/>
      <c r="G42" s="1413"/>
      <c r="H42" s="1414"/>
    </row>
    <row r="43" spans="1:8" ht="15" thickBot="1" x14ac:dyDescent="0.35">
      <c r="A43" s="774" t="s">
        <v>627</v>
      </c>
      <c r="B43" s="480"/>
      <c r="C43" s="480"/>
      <c r="D43" s="480"/>
      <c r="E43" s="480"/>
      <c r="F43" s="480"/>
      <c r="G43" s="480"/>
      <c r="H43" s="481"/>
    </row>
    <row r="44" spans="1:8" s="507" customFormat="1" ht="12.6" thickBot="1" x14ac:dyDescent="0.3">
      <c r="A44" s="475" t="s">
        <v>636</v>
      </c>
      <c r="B44" s="476"/>
      <c r="C44" s="476"/>
      <c r="D44" s="476"/>
      <c r="E44" s="517"/>
      <c r="F44" s="517"/>
      <c r="G44" s="474"/>
      <c r="H44" s="477" t="s">
        <v>873</v>
      </c>
    </row>
  </sheetData>
  <sheetProtection algorithmName="SHA-512" hashValue="ckEMHkHnvbQ3DKJ9AWz8Aui0gXG30sBehmV0DXuxKEuuCKsSLs0LYgAwJ5QyoIzf+bzaaUAbC2mcblkC/go4eA==" saltValue="BXkAyhLlI5c+44vCr5cmBw==" spinCount="100000" sheet="1" objects="1" scenarios="1"/>
  <mergeCells count="27">
    <mergeCell ref="A13:C13"/>
    <mergeCell ref="A14:C14"/>
    <mergeCell ref="A15:C15"/>
    <mergeCell ref="A16:C16"/>
    <mergeCell ref="A17:H18"/>
    <mergeCell ref="A19:H22"/>
    <mergeCell ref="A24:D24"/>
    <mergeCell ref="A33:H33"/>
    <mergeCell ref="A42:H42"/>
    <mergeCell ref="B26:H26"/>
    <mergeCell ref="B30:H30"/>
    <mergeCell ref="A34:D34"/>
    <mergeCell ref="A38:D38"/>
    <mergeCell ref="A39:E39"/>
    <mergeCell ref="A40:E40"/>
    <mergeCell ref="A12:C12"/>
    <mergeCell ref="B1:F1"/>
    <mergeCell ref="A2:H2"/>
    <mergeCell ref="A3:H3"/>
    <mergeCell ref="A4:C4"/>
    <mergeCell ref="A5:C5"/>
    <mergeCell ref="A6:C6"/>
    <mergeCell ref="A7:C7"/>
    <mergeCell ref="A8:C8"/>
    <mergeCell ref="A9:C9"/>
    <mergeCell ref="A10:C10"/>
    <mergeCell ref="A11:C11"/>
  </mergeCells>
  <dataValidations count="1">
    <dataValidation type="list" allowBlank="1" showInputMessage="1" showErrorMessage="1" sqref="H6:H15" xr:uid="{BD741300-5350-4809-A22C-3AFA7BAC3D1B}">
      <formula1>$I$1:$I$2</formula1>
    </dataValidation>
  </dataValidations>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0</xdr:col>
                    <xdr:colOff>0</xdr:colOff>
                    <xdr:row>33</xdr:row>
                    <xdr:rowOff>160020</xdr:rowOff>
                  </from>
                  <to>
                    <xdr:col>4</xdr:col>
                    <xdr:colOff>838200</xdr:colOff>
                    <xdr:row>35</xdr:row>
                    <xdr:rowOff>22860</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0</xdr:col>
                    <xdr:colOff>0</xdr:colOff>
                    <xdr:row>35</xdr:row>
                    <xdr:rowOff>0</xdr:rowOff>
                  </from>
                  <to>
                    <xdr:col>6</xdr:col>
                    <xdr:colOff>906780</xdr:colOff>
                    <xdr:row>36</xdr:row>
                    <xdr:rowOff>0</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0</xdr:col>
                    <xdr:colOff>0</xdr:colOff>
                    <xdr:row>36</xdr:row>
                    <xdr:rowOff>0</xdr:rowOff>
                  </from>
                  <to>
                    <xdr:col>4</xdr:col>
                    <xdr:colOff>297180</xdr:colOff>
                    <xdr:row>36</xdr:row>
                    <xdr:rowOff>182880</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0</xdr:col>
                    <xdr:colOff>0</xdr:colOff>
                    <xdr:row>37</xdr:row>
                    <xdr:rowOff>175260</xdr:rowOff>
                  </from>
                  <to>
                    <xdr:col>6</xdr:col>
                    <xdr:colOff>487680</xdr:colOff>
                    <xdr:row>39</xdr:row>
                    <xdr:rowOff>45720</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0</xdr:col>
                    <xdr:colOff>0</xdr:colOff>
                    <xdr:row>38</xdr:row>
                    <xdr:rowOff>175260</xdr:rowOff>
                  </from>
                  <to>
                    <xdr:col>6</xdr:col>
                    <xdr:colOff>487680</xdr:colOff>
                    <xdr:row>40</xdr:row>
                    <xdr:rowOff>45720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9A2A-BC2E-4728-B026-9FB17F2207FC}">
  <sheetPr codeName="Sheet13">
    <tabColor theme="7" tint="0.59999389629810485"/>
    <pageSetUpPr fitToPage="1"/>
  </sheetPr>
  <dimension ref="A1:L59"/>
  <sheetViews>
    <sheetView topLeftCell="A4" zoomScaleNormal="100" workbookViewId="0">
      <selection activeCell="A9" sqref="A9:C9"/>
    </sheetView>
  </sheetViews>
  <sheetFormatPr defaultRowHeight="14.4" x14ac:dyDescent="0.3"/>
  <cols>
    <col min="1" max="3" width="12.88671875" customWidth="1"/>
    <col min="4" max="4" width="15.33203125" customWidth="1"/>
    <col min="5" max="5" width="21.33203125" customWidth="1"/>
    <col min="6" max="6" width="14.33203125" customWidth="1"/>
    <col min="7" max="7" width="15.6640625" customWidth="1"/>
    <col min="8" max="8" width="13.6640625" customWidth="1"/>
    <col min="9" max="9" width="20.33203125" customWidth="1"/>
    <col min="10" max="10" width="19.44140625" customWidth="1"/>
    <col min="11" max="11" width="20" customWidth="1"/>
  </cols>
  <sheetData>
    <row r="1" spans="1:12" ht="15" thickBot="1" x14ac:dyDescent="0.35">
      <c r="A1" s="80" t="s">
        <v>36</v>
      </c>
      <c r="B1" s="1169">
        <f>'Budget Summary'!$D9</f>
        <v>0</v>
      </c>
      <c r="C1" s="1169"/>
      <c r="D1" s="1169"/>
      <c r="E1" s="1169"/>
      <c r="F1" s="1169"/>
      <c r="G1" s="1169"/>
      <c r="H1" s="1169"/>
      <c r="I1" s="1169"/>
      <c r="J1" s="81" t="s">
        <v>13</v>
      </c>
      <c r="K1" s="82">
        <f>'Budget Summary'!H9</f>
        <v>0</v>
      </c>
      <c r="L1" s="629" t="s">
        <v>319</v>
      </c>
    </row>
    <row r="2" spans="1:12" ht="16.2" thickBot="1" x14ac:dyDescent="0.35">
      <c r="A2" s="1284" t="s">
        <v>712</v>
      </c>
      <c r="B2" s="1285"/>
      <c r="C2" s="1285"/>
      <c r="D2" s="1285"/>
      <c r="E2" s="1285"/>
      <c r="F2" s="1285"/>
      <c r="G2" s="1285"/>
      <c r="H2" s="1285"/>
      <c r="I2" s="1285"/>
      <c r="J2" s="1285"/>
      <c r="K2" s="1286"/>
      <c r="L2" s="629" t="s">
        <v>81</v>
      </c>
    </row>
    <row r="3" spans="1:12" ht="167.4" customHeight="1" thickBot="1" x14ac:dyDescent="0.35">
      <c r="A3" s="1484" t="s">
        <v>713</v>
      </c>
      <c r="B3" s="1124"/>
      <c r="C3" s="1124"/>
      <c r="D3" s="1124"/>
      <c r="E3" s="1124"/>
      <c r="F3" s="1124"/>
      <c r="G3" s="1124"/>
      <c r="H3" s="1124"/>
      <c r="I3" s="1124"/>
      <c r="J3" s="1124"/>
      <c r="K3" s="1125"/>
    </row>
    <row r="4" spans="1:12" x14ac:dyDescent="0.3">
      <c r="A4" s="1"/>
      <c r="K4" s="2"/>
    </row>
    <row r="5" spans="1:12" ht="15" thickBot="1" x14ac:dyDescent="0.35">
      <c r="A5" s="1"/>
      <c r="K5" s="2"/>
    </row>
    <row r="6" spans="1:12" ht="15" thickBot="1" x14ac:dyDescent="0.35">
      <c r="A6" s="1189">
        <v>1</v>
      </c>
      <c r="B6" s="1169"/>
      <c r="C6" s="1169"/>
      <c r="D6" s="188">
        <v>2</v>
      </c>
      <c r="E6" s="112">
        <v>3</v>
      </c>
      <c r="F6" s="188">
        <v>4</v>
      </c>
      <c r="G6" s="112">
        <v>5</v>
      </c>
      <c r="H6" s="188">
        <v>6</v>
      </c>
      <c r="I6" s="112"/>
      <c r="J6" s="188">
        <v>7</v>
      </c>
      <c r="K6" s="188">
        <v>8</v>
      </c>
    </row>
    <row r="7" spans="1:12" ht="58.2" thickBot="1" x14ac:dyDescent="0.35">
      <c r="A7" s="1207" t="s">
        <v>73</v>
      </c>
      <c r="B7" s="1209"/>
      <c r="C7" s="1485"/>
      <c r="D7" s="274" t="s">
        <v>328</v>
      </c>
      <c r="E7" s="274" t="s">
        <v>75</v>
      </c>
      <c r="F7" s="274" t="s">
        <v>141</v>
      </c>
      <c r="G7" s="274" t="s">
        <v>76</v>
      </c>
      <c r="H7" s="274" t="s">
        <v>77</v>
      </c>
      <c r="I7" s="274" t="s">
        <v>480</v>
      </c>
      <c r="J7" s="274" t="s">
        <v>481</v>
      </c>
      <c r="K7" s="392" t="s">
        <v>610</v>
      </c>
    </row>
    <row r="8" spans="1:12" ht="15" thickBot="1" x14ac:dyDescent="0.35">
      <c r="A8" s="1481" t="s">
        <v>142</v>
      </c>
      <c r="B8" s="1482"/>
      <c r="C8" s="1483"/>
      <c r="D8" s="393">
        <v>40179</v>
      </c>
      <c r="E8" s="394" t="s">
        <v>80</v>
      </c>
      <c r="F8" s="356">
        <v>5000</v>
      </c>
      <c r="G8" s="395">
        <v>5</v>
      </c>
      <c r="H8" s="357">
        <v>0.1</v>
      </c>
      <c r="I8" s="356">
        <v>100</v>
      </c>
      <c r="J8" s="356">
        <v>0</v>
      </c>
      <c r="K8" s="396" t="s">
        <v>81</v>
      </c>
    </row>
    <row r="9" spans="1:12" x14ac:dyDescent="0.3">
      <c r="A9" s="1251"/>
      <c r="B9" s="1287"/>
      <c r="C9" s="1252"/>
      <c r="D9" s="729"/>
      <c r="E9" s="281"/>
      <c r="F9" s="282"/>
      <c r="G9" s="282"/>
      <c r="H9" s="284"/>
      <c r="I9" s="144" t="str">
        <f>IFERROR(F9/G9*H9,"")</f>
        <v/>
      </c>
      <c r="J9" s="282"/>
      <c r="K9" s="376"/>
    </row>
    <row r="10" spans="1:12" x14ac:dyDescent="0.3">
      <c r="A10" s="1261"/>
      <c r="B10" s="1288"/>
      <c r="C10" s="1262"/>
      <c r="D10" s="730"/>
      <c r="E10" s="287"/>
      <c r="F10" s="142"/>
      <c r="G10" s="142"/>
      <c r="H10" s="289"/>
      <c r="I10" s="144" t="str">
        <f t="shared" ref="I10:I15" si="0">IFERROR(F10/G10*H10,"")</f>
        <v/>
      </c>
      <c r="J10" s="142"/>
      <c r="K10" s="397"/>
    </row>
    <row r="11" spans="1:12" x14ac:dyDescent="0.3">
      <c r="A11" s="1261"/>
      <c r="B11" s="1288"/>
      <c r="C11" s="1262"/>
      <c r="D11" s="730"/>
      <c r="E11" s="287"/>
      <c r="F11" s="142"/>
      <c r="G11" s="142"/>
      <c r="H11" s="289"/>
      <c r="I11" s="144" t="str">
        <f t="shared" si="0"/>
        <v/>
      </c>
      <c r="J11" s="142"/>
      <c r="K11" s="397"/>
    </row>
    <row r="12" spans="1:12" x14ac:dyDescent="0.3">
      <c r="A12" s="1261"/>
      <c r="B12" s="1288"/>
      <c r="C12" s="1262"/>
      <c r="D12" s="730"/>
      <c r="E12" s="287"/>
      <c r="F12" s="142"/>
      <c r="G12" s="142"/>
      <c r="H12" s="289"/>
      <c r="I12" s="144" t="str">
        <f t="shared" si="0"/>
        <v/>
      </c>
      <c r="J12" s="142"/>
      <c r="K12" s="397"/>
    </row>
    <row r="13" spans="1:12" x14ac:dyDescent="0.3">
      <c r="A13" s="1261"/>
      <c r="B13" s="1288"/>
      <c r="C13" s="1262"/>
      <c r="D13" s="730"/>
      <c r="E13" s="287"/>
      <c r="F13" s="142"/>
      <c r="G13" s="142"/>
      <c r="H13" s="289"/>
      <c r="I13" s="144" t="str">
        <f t="shared" si="0"/>
        <v/>
      </c>
      <c r="J13" s="142"/>
      <c r="K13" s="397"/>
    </row>
    <row r="14" spans="1:12" x14ac:dyDescent="0.3">
      <c r="A14" s="1261"/>
      <c r="B14" s="1288"/>
      <c r="C14" s="1262"/>
      <c r="D14" s="732"/>
      <c r="E14" s="398"/>
      <c r="F14" s="257"/>
      <c r="G14" s="257"/>
      <c r="H14" s="223"/>
      <c r="I14" s="144" t="str">
        <f t="shared" si="0"/>
        <v/>
      </c>
      <c r="J14" s="257"/>
      <c r="K14" s="290"/>
    </row>
    <row r="15" spans="1:12" ht="15" thickBot="1" x14ac:dyDescent="0.35">
      <c r="A15" s="1263"/>
      <c r="B15" s="1289"/>
      <c r="C15" s="1264"/>
      <c r="D15" s="733"/>
      <c r="E15" s="399"/>
      <c r="F15" s="150"/>
      <c r="G15" s="150"/>
      <c r="H15" s="227"/>
      <c r="I15" s="307" t="str">
        <f t="shared" si="0"/>
        <v/>
      </c>
      <c r="J15" s="150"/>
      <c r="K15" s="298"/>
    </row>
    <row r="16" spans="1:12" ht="15" thickBot="1" x14ac:dyDescent="0.35">
      <c r="A16" s="229"/>
      <c r="B16" s="235"/>
      <c r="C16" s="235"/>
      <c r="F16" s="230"/>
      <c r="G16" s="230"/>
      <c r="H16" s="391" t="s">
        <v>22</v>
      </c>
      <c r="I16" s="260">
        <f>SUM(I9:I15)</f>
        <v>0</v>
      </c>
      <c r="J16" s="260">
        <f>SUM(J9:J15)</f>
        <v>0</v>
      </c>
      <c r="K16" s="301"/>
    </row>
    <row r="17" spans="1:11" x14ac:dyDescent="0.3">
      <c r="A17" s="1"/>
      <c r="K17" s="2"/>
    </row>
    <row r="18" spans="1:11" ht="15" thickBot="1" x14ac:dyDescent="0.35">
      <c r="A18" s="261" t="s">
        <v>82</v>
      </c>
      <c r="B18" s="262"/>
      <c r="C18" s="262"/>
      <c r="D18" s="262"/>
      <c r="E18" s="262"/>
      <c r="F18" s="262"/>
      <c r="G18" s="262"/>
      <c r="H18" s="262"/>
      <c r="I18" s="262"/>
      <c r="J18" s="262"/>
      <c r="K18" s="264"/>
    </row>
    <row r="19" spans="1:11" x14ac:dyDescent="0.3">
      <c r="A19" s="1423" t="s">
        <v>143</v>
      </c>
      <c r="B19" s="1424"/>
      <c r="C19" s="1424"/>
      <c r="D19" s="1424"/>
      <c r="E19" s="1424"/>
      <c r="F19" s="1424"/>
      <c r="G19" s="1424"/>
      <c r="H19" s="1424"/>
      <c r="I19" s="1424"/>
      <c r="J19" s="1424"/>
      <c r="K19" s="1425"/>
    </row>
    <row r="20" spans="1:11" x14ac:dyDescent="0.3">
      <c r="A20" s="1426"/>
      <c r="B20" s="1427"/>
      <c r="C20" s="1427"/>
      <c r="D20" s="1427"/>
      <c r="E20" s="1427"/>
      <c r="F20" s="1427"/>
      <c r="G20" s="1427"/>
      <c r="H20" s="1427"/>
      <c r="I20" s="1427"/>
      <c r="J20" s="1427"/>
      <c r="K20" s="1428"/>
    </row>
    <row r="21" spans="1:11" x14ac:dyDescent="0.3">
      <c r="A21" s="1426"/>
      <c r="B21" s="1427"/>
      <c r="C21" s="1427"/>
      <c r="D21" s="1427"/>
      <c r="E21" s="1427"/>
      <c r="F21" s="1427"/>
      <c r="G21" s="1427"/>
      <c r="H21" s="1427"/>
      <c r="I21" s="1427"/>
      <c r="J21" s="1427"/>
      <c r="K21" s="1428"/>
    </row>
    <row r="22" spans="1:11" x14ac:dyDescent="0.3">
      <c r="A22" s="1426"/>
      <c r="B22" s="1427"/>
      <c r="C22" s="1427"/>
      <c r="D22" s="1427"/>
      <c r="E22" s="1427"/>
      <c r="F22" s="1427"/>
      <c r="G22" s="1427"/>
      <c r="H22" s="1427"/>
      <c r="I22" s="1427"/>
      <c r="J22" s="1427"/>
      <c r="K22" s="1428"/>
    </row>
    <row r="23" spans="1:11" ht="15" thickBot="1" x14ac:dyDescent="0.35">
      <c r="A23" s="1429"/>
      <c r="B23" s="1430"/>
      <c r="C23" s="1430"/>
      <c r="D23" s="1430"/>
      <c r="E23" s="1430"/>
      <c r="F23" s="1430"/>
      <c r="G23" s="1430"/>
      <c r="H23" s="1430"/>
      <c r="I23" s="1430"/>
      <c r="J23" s="1430"/>
      <c r="K23" s="1431"/>
    </row>
    <row r="24" spans="1:11" x14ac:dyDescent="0.3">
      <c r="A24" s="17"/>
      <c r="B24" s="15"/>
      <c r="C24" s="15"/>
      <c r="D24" s="15"/>
      <c r="E24" s="15"/>
      <c r="F24" s="15"/>
      <c r="G24" s="15"/>
      <c r="H24" s="15"/>
      <c r="I24" s="15"/>
      <c r="J24" s="15"/>
      <c r="K24" s="16"/>
    </row>
    <row r="25" spans="1:11" x14ac:dyDescent="0.3">
      <c r="A25" s="87" t="s">
        <v>107</v>
      </c>
      <c r="K25" s="2"/>
    </row>
    <row r="26" spans="1:11" x14ac:dyDescent="0.3">
      <c r="A26" s="92" t="s">
        <v>56</v>
      </c>
      <c r="B26" s="265"/>
      <c r="K26" s="2"/>
    </row>
    <row r="27" spans="1:11" x14ac:dyDescent="0.3">
      <c r="A27" s="169">
        <v>1</v>
      </c>
      <c r="B27" s="231" t="s">
        <v>418</v>
      </c>
      <c r="K27" s="2"/>
    </row>
    <row r="28" spans="1:11" x14ac:dyDescent="0.3">
      <c r="A28" s="169">
        <v>2</v>
      </c>
      <c r="B28" s="231" t="s">
        <v>420</v>
      </c>
      <c r="K28" s="2"/>
    </row>
    <row r="29" spans="1:11" x14ac:dyDescent="0.3">
      <c r="A29" s="165">
        <v>3</v>
      </c>
      <c r="B29" s="1486" t="s">
        <v>435</v>
      </c>
      <c r="C29" s="1486"/>
      <c r="D29" s="1486"/>
      <c r="E29" s="1486"/>
      <c r="F29" s="1486"/>
      <c r="G29" s="1486"/>
      <c r="H29" s="1486"/>
      <c r="I29" s="1486"/>
      <c r="J29" s="1486"/>
      <c r="K29" s="1487"/>
    </row>
    <row r="30" spans="1:11" x14ac:dyDescent="0.3">
      <c r="A30" s="169">
        <v>4</v>
      </c>
      <c r="B30" s="166" t="s">
        <v>411</v>
      </c>
      <c r="K30" s="2"/>
    </row>
    <row r="31" spans="1:11" x14ac:dyDescent="0.3">
      <c r="A31" s="169">
        <v>5</v>
      </c>
      <c r="B31" s="166" t="s">
        <v>421</v>
      </c>
      <c r="C31" s="88"/>
      <c r="D31" s="88"/>
      <c r="E31" s="88"/>
      <c r="F31" s="88"/>
      <c r="G31" s="88"/>
      <c r="H31" s="88"/>
      <c r="I31" s="88"/>
      <c r="J31" s="88"/>
      <c r="K31" s="221"/>
    </row>
    <row r="32" spans="1:11" x14ac:dyDescent="0.3">
      <c r="A32" s="169">
        <v>6</v>
      </c>
      <c r="B32" s="166" t="s">
        <v>417</v>
      </c>
      <c r="C32" s="88"/>
      <c r="D32" s="88"/>
      <c r="E32" s="88"/>
      <c r="F32" s="88"/>
      <c r="G32" s="88"/>
      <c r="H32" s="88"/>
      <c r="I32" s="88"/>
      <c r="J32" s="88"/>
      <c r="K32" s="221"/>
    </row>
    <row r="33" spans="1:11" x14ac:dyDescent="0.3">
      <c r="A33" s="169">
        <v>7</v>
      </c>
      <c r="B33" s="166" t="s">
        <v>434</v>
      </c>
      <c r="K33" s="2"/>
    </row>
    <row r="34" spans="1:11" x14ac:dyDescent="0.3">
      <c r="A34" s="169">
        <v>8</v>
      </c>
      <c r="B34" s="166" t="s">
        <v>659</v>
      </c>
      <c r="K34" s="2"/>
    </row>
    <row r="35" spans="1:11" x14ac:dyDescent="0.3">
      <c r="A35" s="169"/>
      <c r="B35" s="166"/>
      <c r="K35" s="2"/>
    </row>
    <row r="36" spans="1:11" x14ac:dyDescent="0.3">
      <c r="A36" s="232" t="s">
        <v>433</v>
      </c>
      <c r="B36" s="166"/>
      <c r="C36" s="88"/>
      <c r="D36" s="88"/>
      <c r="E36" s="88"/>
      <c r="F36" s="88"/>
      <c r="G36" s="88"/>
      <c r="H36" s="88"/>
      <c r="I36" s="88"/>
      <c r="J36" s="88"/>
      <c r="K36" s="221"/>
    </row>
    <row r="37" spans="1:11" x14ac:dyDescent="0.3">
      <c r="A37" s="232"/>
      <c r="B37" s="166"/>
      <c r="C37" s="83" t="s">
        <v>432</v>
      </c>
      <c r="D37" s="88"/>
      <c r="E37" s="88"/>
      <c r="F37" s="88"/>
      <c r="G37" s="105" t="s">
        <v>431</v>
      </c>
      <c r="H37" s="88"/>
      <c r="I37" s="88"/>
      <c r="J37" s="88"/>
      <c r="K37" s="221"/>
    </row>
    <row r="38" spans="1:11" x14ac:dyDescent="0.3">
      <c r="A38" s="1"/>
      <c r="K38" s="2"/>
    </row>
    <row r="39" spans="1:11" ht="14.4" customHeight="1" x14ac:dyDescent="0.3">
      <c r="A39" s="1316" t="s">
        <v>841</v>
      </c>
      <c r="B39" s="1359"/>
      <c r="C39" s="1359"/>
      <c r="D39" s="1359"/>
      <c r="E39" s="1359"/>
      <c r="F39" s="798"/>
      <c r="G39" s="798"/>
      <c r="H39" s="798"/>
      <c r="I39" s="798"/>
      <c r="J39" s="798"/>
      <c r="K39" s="799"/>
    </row>
    <row r="40" spans="1:11" x14ac:dyDescent="0.3">
      <c r="A40" s="848"/>
      <c r="B40" s="1488"/>
      <c r="C40" s="1488"/>
      <c r="D40" s="1488"/>
      <c r="E40" s="1488"/>
      <c r="F40" s="1488"/>
      <c r="G40" s="1488"/>
      <c r="H40" s="1488"/>
      <c r="I40" s="1488"/>
      <c r="J40" s="1488"/>
      <c r="K40" s="1489"/>
    </row>
    <row r="41" spans="1:11" x14ac:dyDescent="0.3">
      <c r="A41" s="848"/>
      <c r="B41" s="1488"/>
      <c r="C41" s="1488"/>
      <c r="D41" s="1488"/>
      <c r="E41" s="1488"/>
      <c r="F41" s="1488"/>
      <c r="G41" s="1488"/>
      <c r="H41" s="1488"/>
      <c r="I41" s="1488"/>
      <c r="J41" s="1488"/>
      <c r="K41" s="1489"/>
    </row>
    <row r="42" spans="1:11" x14ac:dyDescent="0.3">
      <c r="A42" s="848"/>
      <c r="B42" s="1488"/>
      <c r="C42" s="1488"/>
      <c r="D42" s="1488"/>
      <c r="E42" s="1488"/>
      <c r="F42" s="1488"/>
      <c r="G42" s="1488"/>
      <c r="H42" s="1488"/>
      <c r="I42" s="1488"/>
      <c r="J42" s="1488"/>
      <c r="K42" s="1489"/>
    </row>
    <row r="43" spans="1:11" x14ac:dyDescent="0.3">
      <c r="A43" s="1442" t="s">
        <v>842</v>
      </c>
      <c r="B43" s="1490"/>
      <c r="C43" s="1490"/>
      <c r="D43" s="1490"/>
      <c r="E43" s="1490"/>
      <c r="F43" s="855"/>
      <c r="G43" s="855"/>
      <c r="H43" s="855"/>
      <c r="I43" s="855"/>
      <c r="J43" s="855"/>
      <c r="K43" s="856"/>
    </row>
    <row r="44" spans="1:11" x14ac:dyDescent="0.3">
      <c r="A44" s="848"/>
      <c r="B44" s="855"/>
      <c r="C44" s="855"/>
      <c r="D44" s="855"/>
      <c r="E44" s="855"/>
      <c r="F44" s="855"/>
      <c r="G44" s="855"/>
      <c r="H44" s="855"/>
      <c r="I44" s="855"/>
      <c r="J44" s="855"/>
      <c r="K44" s="856"/>
    </row>
    <row r="45" spans="1:11" ht="15" thickBot="1" x14ac:dyDescent="0.35">
      <c r="A45" s="848"/>
      <c r="B45" s="855"/>
      <c r="C45" s="855"/>
      <c r="D45" s="855"/>
      <c r="E45" s="855"/>
      <c r="F45" s="855"/>
      <c r="G45" s="855"/>
      <c r="H45" s="855"/>
      <c r="I45" s="855"/>
      <c r="J45" s="855"/>
      <c r="K45" s="856"/>
    </row>
    <row r="46" spans="1:11" ht="15" thickBot="1" x14ac:dyDescent="0.35">
      <c r="A46" s="1412" t="s">
        <v>72</v>
      </c>
      <c r="B46" s="1413"/>
      <c r="C46" s="1413"/>
      <c r="D46" s="1413"/>
      <c r="E46" s="1413"/>
      <c r="F46" s="1413"/>
      <c r="G46" s="1413"/>
      <c r="H46" s="1413"/>
      <c r="I46" s="1413"/>
      <c r="J46" s="1413"/>
      <c r="K46" s="1414"/>
    </row>
    <row r="47" spans="1:11" x14ac:dyDescent="0.3">
      <c r="A47" s="268"/>
      <c r="B47" s="15"/>
      <c r="C47" s="15"/>
      <c r="D47" s="15"/>
      <c r="E47" s="15"/>
      <c r="F47" s="15"/>
      <c r="G47" s="15"/>
      <c r="H47" s="15"/>
      <c r="I47" s="15"/>
      <c r="J47" s="15"/>
      <c r="K47" s="16"/>
    </row>
    <row r="48" spans="1:11" ht="15" thickBot="1" x14ac:dyDescent="0.35">
      <c r="A48" s="355"/>
      <c r="B48" s="83"/>
      <c r="C48" s="83"/>
      <c r="D48" s="83"/>
      <c r="E48" s="83"/>
      <c r="F48" s="83"/>
      <c r="G48" s="83"/>
      <c r="H48" s="83"/>
      <c r="I48" s="83"/>
      <c r="J48" s="83"/>
      <c r="K48" s="93"/>
    </row>
    <row r="49" spans="1:11" x14ac:dyDescent="0.3">
      <c r="A49" s="355"/>
      <c r="B49" s="1493" t="s">
        <v>145</v>
      </c>
      <c r="C49" s="1494"/>
      <c r="D49" s="1494"/>
      <c r="E49" s="1494"/>
      <c r="F49" s="1494"/>
      <c r="G49" s="1494"/>
      <c r="H49" s="1494"/>
      <c r="I49" s="1494"/>
      <c r="J49" s="1495"/>
      <c r="K49" s="721" t="s">
        <v>146</v>
      </c>
    </row>
    <row r="50" spans="1:11" x14ac:dyDescent="0.3">
      <c r="A50" s="355"/>
      <c r="B50" s="1496"/>
      <c r="C50" s="1497"/>
      <c r="D50" s="1497"/>
      <c r="E50" s="1497"/>
      <c r="F50" s="1497"/>
      <c r="G50" s="1497"/>
      <c r="H50" s="1497"/>
      <c r="I50" s="1497"/>
      <c r="J50" s="1498"/>
      <c r="K50" s="722" t="s">
        <v>147</v>
      </c>
    </row>
    <row r="51" spans="1:11" x14ac:dyDescent="0.3">
      <c r="A51" s="355"/>
      <c r="B51" s="1499" t="s">
        <v>422</v>
      </c>
      <c r="C51" s="1500"/>
      <c r="D51" s="1500"/>
      <c r="E51" s="1500"/>
      <c r="F51" s="1500"/>
      <c r="G51" s="1500"/>
      <c r="H51" s="1500"/>
      <c r="I51" s="1500"/>
      <c r="J51" s="1500"/>
      <c r="K51" s="723">
        <v>5</v>
      </c>
    </row>
    <row r="52" spans="1:11" x14ac:dyDescent="0.3">
      <c r="A52" s="355"/>
      <c r="B52" s="1501" t="s">
        <v>148</v>
      </c>
      <c r="C52" s="1502"/>
      <c r="D52" s="1502"/>
      <c r="E52" s="1502"/>
      <c r="F52" s="1502"/>
      <c r="G52" s="1502"/>
      <c r="H52" s="1502"/>
      <c r="I52" s="1502"/>
      <c r="J52" s="1502"/>
      <c r="K52" s="724">
        <v>3</v>
      </c>
    </row>
    <row r="53" spans="1:11" ht="33" customHeight="1" x14ac:dyDescent="0.3">
      <c r="A53" s="355"/>
      <c r="B53" s="1503" t="s">
        <v>423</v>
      </c>
      <c r="C53" s="1504"/>
      <c r="D53" s="1504"/>
      <c r="E53" s="1504"/>
      <c r="F53" s="1504"/>
      <c r="G53" s="1504"/>
      <c r="H53" s="1504"/>
      <c r="I53" s="1504"/>
      <c r="J53" s="1504"/>
      <c r="K53" s="724">
        <v>5</v>
      </c>
    </row>
    <row r="54" spans="1:11" x14ac:dyDescent="0.3">
      <c r="A54" s="355"/>
      <c r="B54" s="1499" t="s">
        <v>424</v>
      </c>
      <c r="C54" s="1500"/>
      <c r="D54" s="1500"/>
      <c r="E54" s="1500"/>
      <c r="F54" s="1500"/>
      <c r="G54" s="1500"/>
      <c r="H54" s="1500"/>
      <c r="I54" s="1500"/>
      <c r="J54" s="1500"/>
      <c r="K54" s="724">
        <v>12</v>
      </c>
    </row>
    <row r="55" spans="1:11" ht="15" thickBot="1" x14ac:dyDescent="0.35">
      <c r="A55" s="355"/>
      <c r="B55" s="1491" t="s">
        <v>149</v>
      </c>
      <c r="C55" s="1492"/>
      <c r="D55" s="1492"/>
      <c r="E55" s="1492"/>
      <c r="F55" s="1492"/>
      <c r="G55" s="1492"/>
      <c r="H55" s="1492"/>
      <c r="I55" s="1492"/>
      <c r="J55" s="1492"/>
      <c r="K55" s="725">
        <v>10</v>
      </c>
    </row>
    <row r="56" spans="1:11" x14ac:dyDescent="0.3">
      <c r="A56" s="355"/>
      <c r="B56" s="83"/>
      <c r="C56" s="83"/>
      <c r="D56" s="83"/>
      <c r="E56" s="83"/>
      <c r="F56" s="83"/>
      <c r="G56" s="83"/>
      <c r="H56" s="83"/>
      <c r="I56" s="83"/>
      <c r="J56" s="83"/>
      <c r="K56" s="93"/>
    </row>
    <row r="57" spans="1:11" ht="15" thickBot="1" x14ac:dyDescent="0.35">
      <c r="A57" s="400"/>
      <c r="B57" s="5"/>
      <c r="C57" s="5"/>
      <c r="D57" s="5"/>
      <c r="E57" s="5"/>
      <c r="F57" s="5"/>
      <c r="G57" s="5"/>
      <c r="H57" s="5"/>
      <c r="I57" s="5"/>
      <c r="J57" s="5"/>
      <c r="K57" s="12"/>
    </row>
    <row r="58" spans="1:11" ht="15" thickBot="1" x14ac:dyDescent="0.35">
      <c r="A58" s="1341" t="s">
        <v>629</v>
      </c>
      <c r="B58" s="1342"/>
      <c r="C58" s="1342"/>
      <c r="D58" s="1342"/>
      <c r="E58" s="479"/>
      <c r="F58" s="480"/>
      <c r="G58" s="480"/>
      <c r="H58" s="480"/>
      <c r="I58" s="480"/>
      <c r="J58" s="480"/>
      <c r="K58" s="481"/>
    </row>
    <row r="59" spans="1:11" s="507" customFormat="1" ht="12.6" thickBot="1" x14ac:dyDescent="0.3">
      <c r="A59" s="475" t="s">
        <v>636</v>
      </c>
      <c r="B59" s="476"/>
      <c r="C59" s="476"/>
      <c r="D59" s="476"/>
      <c r="E59" s="476"/>
      <c r="F59" s="476"/>
      <c r="G59" s="476"/>
      <c r="H59" s="476"/>
      <c r="I59" s="517"/>
      <c r="J59" s="474"/>
      <c r="K59" s="477" t="s">
        <v>873</v>
      </c>
    </row>
  </sheetData>
  <sheetProtection algorithmName="SHA-512" hashValue="izLsu/rRlMf7EgBh+CuiJ6JBZBcCSxaX3a2brGfMc0b6W33mPJVkFF9lHCCd9A0grOPnAw+r2361pChoeg8zvw==" saltValue="ctwY/FReJKXJnaxmZnDnuQ==" spinCount="100000" sheet="1" objects="1" scenarios="1"/>
  <mergeCells count="28">
    <mergeCell ref="B55:J55"/>
    <mergeCell ref="A58:D58"/>
    <mergeCell ref="B49:J50"/>
    <mergeCell ref="B51:J51"/>
    <mergeCell ref="B52:J52"/>
    <mergeCell ref="B53:J53"/>
    <mergeCell ref="B54:J54"/>
    <mergeCell ref="A46:K46"/>
    <mergeCell ref="A9:C9"/>
    <mergeCell ref="A10:C10"/>
    <mergeCell ref="A11:C11"/>
    <mergeCell ref="A12:C12"/>
    <mergeCell ref="A13:C13"/>
    <mergeCell ref="A14:C14"/>
    <mergeCell ref="A15:C15"/>
    <mergeCell ref="A19:K23"/>
    <mergeCell ref="B29:K29"/>
    <mergeCell ref="A39:E39"/>
    <mergeCell ref="B40:K40"/>
    <mergeCell ref="B41:K41"/>
    <mergeCell ref="B42:K42"/>
    <mergeCell ref="A43:E43"/>
    <mergeCell ref="A8:C8"/>
    <mergeCell ref="B1:I1"/>
    <mergeCell ref="A2:K2"/>
    <mergeCell ref="A3:K3"/>
    <mergeCell ref="A6:C6"/>
    <mergeCell ref="A7:C7"/>
  </mergeCells>
  <dataValidations count="1">
    <dataValidation type="list" allowBlank="1" showInputMessage="1" showErrorMessage="1" sqref="K9:K15" xr:uid="{0EB43693-77E9-4975-ACF6-935F3EB7512E}">
      <formula1>$L$1:$L$2</formula1>
    </dataValidation>
  </dataValidations>
  <printOptions horizontalCentered="1"/>
  <pageMargins left="0.7" right="0.7" top="0.5" bottom="0.5" header="0.3" footer="0.3"/>
  <pageSetup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6324" r:id="rId4" name="Check Box 4">
              <controlPr defaultSize="0" autoFill="0" autoLine="0" autoPict="0">
                <anchor moveWithCells="1">
                  <from>
                    <xdr:col>0</xdr:col>
                    <xdr:colOff>0</xdr:colOff>
                    <xdr:row>38</xdr:row>
                    <xdr:rowOff>175260</xdr:rowOff>
                  </from>
                  <to>
                    <xdr:col>4</xdr:col>
                    <xdr:colOff>525780</xdr:colOff>
                    <xdr:row>39</xdr:row>
                    <xdr:rowOff>175260</xdr:rowOff>
                  </to>
                </anchor>
              </controlPr>
            </control>
          </mc:Choice>
        </mc:AlternateContent>
        <mc:AlternateContent xmlns:mc="http://schemas.openxmlformats.org/markup-compatibility/2006">
          <mc:Choice Requires="x14">
            <control shapeId="56325" r:id="rId5" name="Check Box 5">
              <controlPr defaultSize="0" autoFill="0" autoLine="0" autoPict="0">
                <anchor moveWithCells="1">
                  <from>
                    <xdr:col>0</xdr:col>
                    <xdr:colOff>0</xdr:colOff>
                    <xdr:row>40</xdr:row>
                    <xdr:rowOff>22860</xdr:rowOff>
                  </from>
                  <to>
                    <xdr:col>7</xdr:col>
                    <xdr:colOff>160020</xdr:colOff>
                    <xdr:row>41</xdr:row>
                    <xdr:rowOff>0</xdr:rowOff>
                  </to>
                </anchor>
              </controlPr>
            </control>
          </mc:Choice>
        </mc:AlternateContent>
        <mc:AlternateContent xmlns:mc="http://schemas.openxmlformats.org/markup-compatibility/2006">
          <mc:Choice Requires="x14">
            <control shapeId="56326" r:id="rId6" name="Check Box 6">
              <controlPr defaultSize="0" autoFill="0" autoLine="0" autoPict="0">
                <anchor moveWithCells="1">
                  <from>
                    <xdr:col>0</xdr:col>
                    <xdr:colOff>0</xdr:colOff>
                    <xdr:row>40</xdr:row>
                    <xdr:rowOff>152400</xdr:rowOff>
                  </from>
                  <to>
                    <xdr:col>3</xdr:col>
                    <xdr:colOff>274320</xdr:colOff>
                    <xdr:row>42</xdr:row>
                    <xdr:rowOff>30480</xdr:rowOff>
                  </to>
                </anchor>
              </controlPr>
            </control>
          </mc:Choice>
        </mc:AlternateContent>
        <mc:AlternateContent xmlns:mc="http://schemas.openxmlformats.org/markup-compatibility/2006">
          <mc:Choice Requires="x14">
            <control shapeId="56327" r:id="rId7" name="Check Box 7">
              <controlPr defaultSize="0" autoFill="0" autoLine="0" autoPict="0">
                <anchor moveWithCells="1">
                  <from>
                    <xdr:col>0</xdr:col>
                    <xdr:colOff>0</xdr:colOff>
                    <xdr:row>42</xdr:row>
                    <xdr:rowOff>152400</xdr:rowOff>
                  </from>
                  <to>
                    <xdr:col>7</xdr:col>
                    <xdr:colOff>381000</xdr:colOff>
                    <xdr:row>44</xdr:row>
                    <xdr:rowOff>30480</xdr:rowOff>
                  </to>
                </anchor>
              </controlPr>
            </control>
          </mc:Choice>
        </mc:AlternateContent>
        <mc:AlternateContent xmlns:mc="http://schemas.openxmlformats.org/markup-compatibility/2006">
          <mc:Choice Requires="x14">
            <control shapeId="56328" r:id="rId8" name="Check Box 8">
              <controlPr defaultSize="0" autoFill="0" autoLine="0" autoPict="0">
                <anchor moveWithCells="1">
                  <from>
                    <xdr:col>0</xdr:col>
                    <xdr:colOff>0</xdr:colOff>
                    <xdr:row>43</xdr:row>
                    <xdr:rowOff>152400</xdr:rowOff>
                  </from>
                  <to>
                    <xdr:col>7</xdr:col>
                    <xdr:colOff>381000</xdr:colOff>
                    <xdr:row>45</xdr:row>
                    <xdr:rowOff>22860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F5D1-4A0E-48E9-8924-2353EEA1CFCA}">
  <sheetPr codeName="Sheet12">
    <tabColor theme="7" tint="0.59999389629810485"/>
    <pageSetUpPr fitToPage="1"/>
  </sheetPr>
  <dimension ref="A1:G43"/>
  <sheetViews>
    <sheetView zoomScaleNormal="100" workbookViewId="0">
      <selection activeCell="A6" sqref="A6:C6"/>
    </sheetView>
  </sheetViews>
  <sheetFormatPr defaultColWidth="8.88671875" defaultRowHeight="14.4" x14ac:dyDescent="0.3"/>
  <cols>
    <col min="1" max="3" width="11.33203125" style="595" customWidth="1"/>
    <col min="4" max="4" width="19.44140625" style="595" customWidth="1"/>
    <col min="5" max="5" width="15.33203125" style="595" customWidth="1"/>
    <col min="6" max="6" width="17.88671875" style="595" customWidth="1"/>
    <col min="7" max="7" width="18.33203125" style="595" customWidth="1"/>
    <col min="8" max="16384" width="8.88671875" style="595"/>
  </cols>
  <sheetData>
    <row r="1" spans="1:7" ht="15" thickBot="1" x14ac:dyDescent="0.35">
      <c r="A1" s="592" t="s">
        <v>36</v>
      </c>
      <c r="B1" s="1505">
        <f>'Budget Summary'!$D9</f>
        <v>0</v>
      </c>
      <c r="C1" s="1505"/>
      <c r="D1" s="1505"/>
      <c r="E1" s="1505"/>
      <c r="F1" s="644" t="s">
        <v>13</v>
      </c>
      <c r="G1" s="594">
        <f>'Budget Summary'!H9</f>
        <v>0</v>
      </c>
    </row>
    <row r="2" spans="1:7" ht="16.2" thickBot="1" x14ac:dyDescent="0.35">
      <c r="A2" s="1506" t="s">
        <v>590</v>
      </c>
      <c r="B2" s="1507"/>
      <c r="C2" s="1507"/>
      <c r="D2" s="1507"/>
      <c r="E2" s="1507"/>
      <c r="F2" s="1507"/>
      <c r="G2" s="1508"/>
    </row>
    <row r="3" spans="1:7" s="643" customFormat="1" ht="15" thickBot="1" x14ac:dyDescent="0.35">
      <c r="A3" s="1509" t="s">
        <v>582</v>
      </c>
      <c r="B3" s="1510"/>
      <c r="C3" s="1510"/>
      <c r="D3" s="1510"/>
      <c r="E3" s="1510"/>
      <c r="F3" s="1510"/>
      <c r="G3" s="1511"/>
    </row>
    <row r="4" spans="1:7" ht="15" thickBot="1" x14ac:dyDescent="0.35">
      <c r="A4" s="1512">
        <v>1</v>
      </c>
      <c r="B4" s="1505"/>
      <c r="C4" s="1513"/>
      <c r="D4" s="612">
        <v>2</v>
      </c>
      <c r="E4" s="611">
        <v>3</v>
      </c>
      <c r="F4" s="612"/>
      <c r="G4" s="611">
        <v>4</v>
      </c>
    </row>
    <row r="5" spans="1:7" ht="43.8" thickBot="1" x14ac:dyDescent="0.35">
      <c r="A5" s="1514" t="s">
        <v>85</v>
      </c>
      <c r="B5" s="1515"/>
      <c r="C5" s="1516"/>
      <c r="D5" s="646" t="s">
        <v>63</v>
      </c>
      <c r="E5" s="646" t="s">
        <v>86</v>
      </c>
      <c r="F5" s="646" t="s">
        <v>480</v>
      </c>
      <c r="G5" s="647" t="s">
        <v>481</v>
      </c>
    </row>
    <row r="6" spans="1:7" x14ac:dyDescent="0.3">
      <c r="A6" s="1251"/>
      <c r="B6" s="1287"/>
      <c r="C6" s="1252"/>
      <c r="D6" s="282"/>
      <c r="E6" s="284"/>
      <c r="F6" s="649" t="str">
        <f>IF(D6&lt;1,"",D6*E6)</f>
        <v/>
      </c>
      <c r="G6" s="322"/>
    </row>
    <row r="7" spans="1:7" x14ac:dyDescent="0.3">
      <c r="A7" s="1261"/>
      <c r="B7" s="1288"/>
      <c r="C7" s="1262"/>
      <c r="D7" s="257"/>
      <c r="E7" s="223"/>
      <c r="F7" s="649" t="str">
        <f t="shared" ref="F7:F14" si="0">IF(D7&lt;1,"",D7*E7)</f>
        <v/>
      </c>
      <c r="G7" s="224"/>
    </row>
    <row r="8" spans="1:7" x14ac:dyDescent="0.3">
      <c r="A8" s="1261"/>
      <c r="B8" s="1288"/>
      <c r="C8" s="1262"/>
      <c r="D8" s="257"/>
      <c r="E8" s="223"/>
      <c r="F8" s="649" t="str">
        <f t="shared" si="0"/>
        <v/>
      </c>
      <c r="G8" s="224"/>
    </row>
    <row r="9" spans="1:7" x14ac:dyDescent="0.3">
      <c r="A9" s="1261"/>
      <c r="B9" s="1288"/>
      <c r="C9" s="1262"/>
      <c r="D9" s="257"/>
      <c r="E9" s="223"/>
      <c r="F9" s="649" t="str">
        <f t="shared" si="0"/>
        <v/>
      </c>
      <c r="G9" s="224"/>
    </row>
    <row r="10" spans="1:7" x14ac:dyDescent="0.3">
      <c r="A10" s="1261"/>
      <c r="B10" s="1288"/>
      <c r="C10" s="1262"/>
      <c r="D10" s="257"/>
      <c r="E10" s="223"/>
      <c r="F10" s="649" t="str">
        <f t="shared" si="0"/>
        <v/>
      </c>
      <c r="G10" s="224"/>
    </row>
    <row r="11" spans="1:7" x14ac:dyDescent="0.3">
      <c r="A11" s="1261"/>
      <c r="B11" s="1288"/>
      <c r="C11" s="1262"/>
      <c r="D11" s="257"/>
      <c r="E11" s="223"/>
      <c r="F11" s="649" t="str">
        <f t="shared" si="0"/>
        <v/>
      </c>
      <c r="G11" s="224"/>
    </row>
    <row r="12" spans="1:7" x14ac:dyDescent="0.3">
      <c r="A12" s="1261"/>
      <c r="B12" s="1288"/>
      <c r="C12" s="1262"/>
      <c r="D12" s="257"/>
      <c r="E12" s="223"/>
      <c r="F12" s="649" t="str">
        <f t="shared" si="0"/>
        <v/>
      </c>
      <c r="G12" s="224"/>
    </row>
    <row r="13" spans="1:7" x14ac:dyDescent="0.3">
      <c r="A13" s="1261"/>
      <c r="B13" s="1288"/>
      <c r="C13" s="1262"/>
      <c r="D13" s="257"/>
      <c r="E13" s="223"/>
      <c r="F13" s="649" t="str">
        <f t="shared" si="0"/>
        <v/>
      </c>
      <c r="G13" s="224"/>
    </row>
    <row r="14" spans="1:7" ht="15" thickBot="1" x14ac:dyDescent="0.35">
      <c r="A14" s="1263"/>
      <c r="B14" s="1289"/>
      <c r="C14" s="1264"/>
      <c r="D14" s="150"/>
      <c r="E14" s="227"/>
      <c r="F14" s="649" t="str">
        <f t="shared" si="0"/>
        <v/>
      </c>
      <c r="G14" s="228"/>
    </row>
    <row r="15" spans="1:7" ht="15" thickBot="1" x14ac:dyDescent="0.35">
      <c r="A15" s="651"/>
      <c r="B15" s="652"/>
      <c r="C15" s="652"/>
      <c r="D15" s="653"/>
      <c r="E15" s="654" t="s">
        <v>22</v>
      </c>
      <c r="F15" s="669">
        <f>SUM(F6:F14)</f>
        <v>0</v>
      </c>
      <c r="G15" s="669">
        <f>SUM(G6:G14)</f>
        <v>0</v>
      </c>
    </row>
    <row r="16" spans="1:7" x14ac:dyDescent="0.3">
      <c r="A16" s="599"/>
      <c r="G16" s="601"/>
    </row>
    <row r="17" spans="1:7" ht="15" thickBot="1" x14ac:dyDescent="0.35">
      <c r="A17" s="656" t="s">
        <v>82</v>
      </c>
      <c r="B17" s="657"/>
      <c r="C17" s="657"/>
      <c r="D17" s="657"/>
      <c r="E17" s="657"/>
      <c r="F17" s="657"/>
      <c r="G17" s="658"/>
    </row>
    <row r="18" spans="1:7" x14ac:dyDescent="0.3">
      <c r="A18" s="1520" t="s">
        <v>108</v>
      </c>
      <c r="B18" s="1521"/>
      <c r="C18" s="1521"/>
      <c r="D18" s="1521"/>
      <c r="E18" s="1521"/>
      <c r="F18" s="1521"/>
      <c r="G18" s="1522"/>
    </row>
    <row r="19" spans="1:7" x14ac:dyDescent="0.3">
      <c r="A19" s="1523"/>
      <c r="B19" s="1524"/>
      <c r="C19" s="1524"/>
      <c r="D19" s="1524"/>
      <c r="E19" s="1524"/>
      <c r="F19" s="1524"/>
      <c r="G19" s="1525"/>
    </row>
    <row r="20" spans="1:7" x14ac:dyDescent="0.3">
      <c r="A20" s="1523"/>
      <c r="B20" s="1524"/>
      <c r="C20" s="1524"/>
      <c r="D20" s="1524"/>
      <c r="E20" s="1524"/>
      <c r="F20" s="1524"/>
      <c r="G20" s="1525"/>
    </row>
    <row r="21" spans="1:7" x14ac:dyDescent="0.3">
      <c r="A21" s="1523"/>
      <c r="B21" s="1524"/>
      <c r="C21" s="1524"/>
      <c r="D21" s="1524"/>
      <c r="E21" s="1524"/>
      <c r="F21" s="1524"/>
      <c r="G21" s="1525"/>
    </row>
    <row r="22" spans="1:7" ht="15" thickBot="1" x14ac:dyDescent="0.35">
      <c r="A22" s="1523"/>
      <c r="B22" s="1524"/>
      <c r="C22" s="1524"/>
      <c r="D22" s="1524"/>
      <c r="E22" s="1524"/>
      <c r="F22" s="1524"/>
      <c r="G22" s="1525"/>
    </row>
    <row r="23" spans="1:7" x14ac:dyDescent="0.3">
      <c r="A23" s="596"/>
      <c r="B23" s="597"/>
      <c r="C23" s="597"/>
      <c r="D23" s="597"/>
      <c r="E23" s="597"/>
      <c r="F23" s="597"/>
      <c r="G23" s="598"/>
    </row>
    <row r="24" spans="1:7" x14ac:dyDescent="0.3">
      <c r="A24" s="605" t="s">
        <v>519</v>
      </c>
      <c r="B24" s="600"/>
      <c r="C24" s="600"/>
      <c r="D24" s="600"/>
      <c r="E24" s="600"/>
      <c r="F24" s="600"/>
      <c r="G24" s="601"/>
    </row>
    <row r="25" spans="1:7" x14ac:dyDescent="0.3">
      <c r="A25" s="659" t="s">
        <v>56</v>
      </c>
      <c r="B25" s="859"/>
      <c r="C25" s="859"/>
      <c r="D25" s="859"/>
      <c r="E25" s="859"/>
      <c r="F25" s="859"/>
      <c r="G25" s="660"/>
    </row>
    <row r="26" spans="1:7" x14ac:dyDescent="0.3">
      <c r="A26" s="659">
        <v>1</v>
      </c>
      <c r="B26" s="860" t="s">
        <v>425</v>
      </c>
      <c r="C26" s="861"/>
      <c r="D26" s="861"/>
      <c r="E26" s="861"/>
      <c r="F26" s="859"/>
      <c r="G26" s="660"/>
    </row>
    <row r="27" spans="1:7" x14ac:dyDescent="0.3">
      <c r="A27" s="659">
        <v>2</v>
      </c>
      <c r="B27" s="862" t="s">
        <v>415</v>
      </c>
      <c r="C27" s="859"/>
      <c r="D27" s="859"/>
      <c r="E27" s="859"/>
      <c r="F27" s="859"/>
      <c r="G27" s="660"/>
    </row>
    <row r="28" spans="1:7" ht="28.2" customHeight="1" x14ac:dyDescent="0.3">
      <c r="A28" s="663">
        <v>3</v>
      </c>
      <c r="B28" s="1517" t="s">
        <v>714</v>
      </c>
      <c r="C28" s="1517"/>
      <c r="D28" s="1517"/>
      <c r="E28" s="1517"/>
      <c r="F28" s="1517"/>
      <c r="G28" s="660"/>
    </row>
    <row r="29" spans="1:7" x14ac:dyDescent="0.3">
      <c r="A29" s="659">
        <v>4</v>
      </c>
      <c r="B29" s="862" t="s">
        <v>429</v>
      </c>
      <c r="C29" s="859"/>
      <c r="D29" s="859"/>
      <c r="E29" s="859"/>
      <c r="F29" s="859"/>
      <c r="G29" s="660"/>
    </row>
    <row r="30" spans="1:7" x14ac:dyDescent="0.3">
      <c r="A30" s="659"/>
      <c r="B30" s="862"/>
      <c r="C30" s="859"/>
      <c r="D30" s="859"/>
      <c r="E30" s="859"/>
      <c r="F30" s="859"/>
      <c r="G30" s="660"/>
    </row>
    <row r="31" spans="1:7" x14ac:dyDescent="0.3">
      <c r="A31" s="607" t="s">
        <v>406</v>
      </c>
      <c r="B31" s="862"/>
      <c r="C31" s="859"/>
      <c r="D31" s="859"/>
      <c r="E31" s="859"/>
      <c r="F31" s="859"/>
      <c r="G31" s="660"/>
    </row>
    <row r="32" spans="1:7" x14ac:dyDescent="0.3">
      <c r="A32" s="659"/>
      <c r="B32" s="859" t="s">
        <v>430</v>
      </c>
      <c r="C32" s="859"/>
      <c r="D32" s="859"/>
      <c r="E32" s="859"/>
      <c r="F32" s="859"/>
      <c r="G32" s="660"/>
    </row>
    <row r="33" spans="1:7" x14ac:dyDescent="0.3">
      <c r="A33" s="659"/>
      <c r="B33" s="862"/>
      <c r="C33" s="600"/>
      <c r="D33" s="600"/>
      <c r="E33" s="600"/>
      <c r="F33" s="600"/>
      <c r="G33" s="601"/>
    </row>
    <row r="34" spans="1:7" customFormat="1" x14ac:dyDescent="0.3">
      <c r="A34" s="1529" t="s">
        <v>841</v>
      </c>
      <c r="B34" s="1530"/>
      <c r="C34" s="1530"/>
      <c r="D34" s="1530"/>
      <c r="E34" s="1530"/>
      <c r="F34" s="1530"/>
      <c r="G34" s="1531"/>
    </row>
    <row r="35" spans="1:7" customFormat="1" x14ac:dyDescent="0.3">
      <c r="A35" s="848"/>
      <c r="B35" s="858"/>
      <c r="C35" s="858"/>
      <c r="D35" s="858"/>
      <c r="E35" s="858"/>
      <c r="F35" s="858"/>
      <c r="G35" s="857"/>
    </row>
    <row r="36" spans="1:7" customFormat="1" x14ac:dyDescent="0.3">
      <c r="A36" s="848"/>
      <c r="B36" s="858"/>
      <c r="C36" s="858"/>
      <c r="D36" s="858"/>
      <c r="E36" s="858"/>
      <c r="F36" s="858"/>
      <c r="G36" s="857"/>
    </row>
    <row r="37" spans="1:7" customFormat="1" x14ac:dyDescent="0.3">
      <c r="A37" s="848"/>
      <c r="B37" s="858"/>
      <c r="C37" s="858"/>
      <c r="D37" s="858"/>
      <c r="E37" s="858"/>
      <c r="F37" s="858"/>
      <c r="G37" s="857"/>
    </row>
    <row r="38" spans="1:7" customFormat="1" x14ac:dyDescent="0.3">
      <c r="A38" s="1442" t="s">
        <v>842</v>
      </c>
      <c r="B38" s="1532"/>
      <c r="C38" s="1532"/>
      <c r="D38" s="1532"/>
      <c r="E38" s="858"/>
      <c r="F38" s="858"/>
      <c r="G38" s="857"/>
    </row>
    <row r="39" spans="1:7" customFormat="1" x14ac:dyDescent="0.3">
      <c r="A39" s="848"/>
      <c r="B39" s="858"/>
      <c r="C39" s="858"/>
      <c r="D39" s="858"/>
      <c r="E39" s="858"/>
      <c r="F39" s="858"/>
      <c r="G39" s="857"/>
    </row>
    <row r="40" spans="1:7" customFormat="1" x14ac:dyDescent="0.3">
      <c r="A40" s="340"/>
      <c r="B40" s="863"/>
      <c r="C40" s="863"/>
      <c r="D40" s="863"/>
      <c r="E40" s="863"/>
      <c r="F40" s="863"/>
      <c r="G40" s="353"/>
    </row>
    <row r="41" spans="1:7" ht="15" thickBot="1" x14ac:dyDescent="0.35">
      <c r="A41" s="1526" t="s">
        <v>72</v>
      </c>
      <c r="B41" s="1527"/>
      <c r="C41" s="1527"/>
      <c r="D41" s="1527"/>
      <c r="E41" s="1527"/>
      <c r="F41" s="1527"/>
      <c r="G41" s="1528"/>
    </row>
    <row r="42" spans="1:7" ht="15" thickBot="1" x14ac:dyDescent="0.35">
      <c r="A42" s="1518" t="s">
        <v>590</v>
      </c>
      <c r="B42" s="1519"/>
      <c r="C42" s="1519"/>
      <c r="D42" s="1519"/>
      <c r="E42" s="1519"/>
      <c r="F42" s="670"/>
      <c r="G42" s="626"/>
    </row>
    <row r="43" spans="1:7" s="627" customFormat="1" ht="12.6" thickBot="1" x14ac:dyDescent="0.3">
      <c r="A43" s="623" t="s">
        <v>636</v>
      </c>
      <c r="B43" s="624"/>
      <c r="C43" s="624"/>
      <c r="D43" s="624"/>
      <c r="E43" s="668"/>
      <c r="F43" s="625"/>
      <c r="G43" s="626" t="s">
        <v>873</v>
      </c>
    </row>
  </sheetData>
  <sheetProtection algorithmName="SHA-512" hashValue="E/b+ObfavMlGrfmZXK5vdowyadJTtaddutft5Wjp+q2jflbA3OtbRCq1JVnU7A3yVgJmewjAr3MU5xYmqRsngg==" saltValue="eBRREnZnBMvpLl/h54SsEA==" spinCount="100000" sheet="1" objects="1" scenarios="1"/>
  <mergeCells count="20">
    <mergeCell ref="B28:F28"/>
    <mergeCell ref="A42:E42"/>
    <mergeCell ref="A13:C13"/>
    <mergeCell ref="A14:C14"/>
    <mergeCell ref="A18:G22"/>
    <mergeCell ref="A41:G41"/>
    <mergeCell ref="A34:G34"/>
    <mergeCell ref="A38:D38"/>
    <mergeCell ref="A12:C12"/>
    <mergeCell ref="B1:E1"/>
    <mergeCell ref="A2:G2"/>
    <mergeCell ref="A3:G3"/>
    <mergeCell ref="A4:C4"/>
    <mergeCell ref="A5:C5"/>
    <mergeCell ref="A6:C6"/>
    <mergeCell ref="A7:C7"/>
    <mergeCell ref="A8:C8"/>
    <mergeCell ref="A9:C9"/>
    <mergeCell ref="A10:C10"/>
    <mergeCell ref="A11:C11"/>
  </mergeCells>
  <pageMargins left="0.7" right="0.7" top="0.75" bottom="0.75"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7" r:id="rId4" name="Check Box 3">
              <controlPr defaultSize="0" autoFill="0" autoLine="0" autoPict="0">
                <anchor moveWithCells="1">
                  <from>
                    <xdr:col>0</xdr:col>
                    <xdr:colOff>0</xdr:colOff>
                    <xdr:row>33</xdr:row>
                    <xdr:rowOff>137160</xdr:rowOff>
                  </from>
                  <to>
                    <xdr:col>4</xdr:col>
                    <xdr:colOff>525780</xdr:colOff>
                    <xdr:row>35</xdr:row>
                    <xdr:rowOff>22860</xdr:rowOff>
                  </to>
                </anchor>
              </controlPr>
            </control>
          </mc:Choice>
        </mc:AlternateContent>
        <mc:AlternateContent xmlns:mc="http://schemas.openxmlformats.org/markup-compatibility/2006">
          <mc:Choice Requires="x14">
            <control shapeId="77828" r:id="rId5" name="Check Box 4">
              <controlPr defaultSize="0" autoFill="0" autoLine="0" autoPict="0">
                <anchor moveWithCells="1">
                  <from>
                    <xdr:col>0</xdr:col>
                    <xdr:colOff>0</xdr:colOff>
                    <xdr:row>34</xdr:row>
                    <xdr:rowOff>160020</xdr:rowOff>
                  </from>
                  <to>
                    <xdr:col>1</xdr:col>
                    <xdr:colOff>731520</xdr:colOff>
                    <xdr:row>36</xdr:row>
                    <xdr:rowOff>30480</xdr:rowOff>
                  </to>
                </anchor>
              </controlPr>
            </control>
          </mc:Choice>
        </mc:AlternateContent>
        <mc:AlternateContent xmlns:mc="http://schemas.openxmlformats.org/markup-compatibility/2006">
          <mc:Choice Requires="x14">
            <control shapeId="77829" r:id="rId6" name="Check Box 5">
              <controlPr defaultSize="0" autoFill="0" autoLine="0" autoPict="0">
                <anchor moveWithCells="1">
                  <from>
                    <xdr:col>0</xdr:col>
                    <xdr:colOff>0</xdr:colOff>
                    <xdr:row>37</xdr:row>
                    <xdr:rowOff>175260</xdr:rowOff>
                  </from>
                  <to>
                    <xdr:col>1</xdr:col>
                    <xdr:colOff>731520</xdr:colOff>
                    <xdr:row>39</xdr:row>
                    <xdr:rowOff>38100</xdr:rowOff>
                  </to>
                </anchor>
              </controlPr>
            </control>
          </mc:Choice>
        </mc:AlternateContent>
        <mc:AlternateContent xmlns:mc="http://schemas.openxmlformats.org/markup-compatibility/2006">
          <mc:Choice Requires="x14">
            <control shapeId="77830" r:id="rId7" name="Check Box 6">
              <controlPr defaultSize="0" autoFill="0" autoLine="0" autoPict="0">
                <anchor moveWithCells="1">
                  <from>
                    <xdr:col>0</xdr:col>
                    <xdr:colOff>0</xdr:colOff>
                    <xdr:row>39</xdr:row>
                    <xdr:rowOff>0</xdr:rowOff>
                  </from>
                  <to>
                    <xdr:col>3</xdr:col>
                    <xdr:colOff>601980</xdr:colOff>
                    <xdr:row>40</xdr:row>
                    <xdr:rowOff>30480</xdr:rowOff>
                  </to>
                </anchor>
              </controlPr>
            </control>
          </mc:Choice>
        </mc:AlternateContent>
        <mc:AlternateContent xmlns:mc="http://schemas.openxmlformats.org/markup-compatibility/2006">
          <mc:Choice Requires="x14">
            <control shapeId="77831" r:id="rId8" name="Check Box 7">
              <controlPr defaultSize="0" autoFill="0" autoLine="0" autoPict="0">
                <anchor moveWithCells="1">
                  <from>
                    <xdr:col>0</xdr:col>
                    <xdr:colOff>0</xdr:colOff>
                    <xdr:row>35</xdr:row>
                    <xdr:rowOff>160020</xdr:rowOff>
                  </from>
                  <to>
                    <xdr:col>1</xdr:col>
                    <xdr:colOff>731520</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627F-233E-47B4-87D5-F653807CFFC3}">
  <sheetPr codeName="Sheet5">
    <tabColor rgb="FFFF0000"/>
    <pageSetUpPr fitToPage="1"/>
  </sheetPr>
  <dimension ref="B1:D223"/>
  <sheetViews>
    <sheetView zoomScaleNormal="100" workbookViewId="0">
      <selection activeCell="B28" sqref="B28:D28"/>
    </sheetView>
  </sheetViews>
  <sheetFormatPr defaultColWidth="9.109375" defaultRowHeight="14.4" zeroHeight="1" x14ac:dyDescent="0.3"/>
  <cols>
    <col min="1" max="1" width="9.109375" customWidth="1"/>
    <col min="2" max="2" width="21.6640625" customWidth="1"/>
    <col min="3" max="3" width="28.109375" customWidth="1"/>
    <col min="4" max="4" width="94.6640625" customWidth="1"/>
    <col min="5" max="13" width="9.109375" customWidth="1"/>
  </cols>
  <sheetData>
    <row r="1" spans="2:4" ht="15" thickBot="1" x14ac:dyDescent="0.35"/>
    <row r="2" spans="2:4" ht="21" customHeight="1" x14ac:dyDescent="0.3">
      <c r="B2" s="1010" t="s">
        <v>635</v>
      </c>
      <c r="C2" s="961"/>
      <c r="D2" s="962"/>
    </row>
    <row r="3" spans="2:4" ht="18.75" customHeight="1" thickBot="1" x14ac:dyDescent="0.35">
      <c r="B3" s="1011" t="s">
        <v>330</v>
      </c>
      <c r="C3" s="1012"/>
      <c r="D3" s="1013"/>
    </row>
    <row r="4" spans="2:4" ht="15" customHeight="1" x14ac:dyDescent="0.3">
      <c r="B4" s="1014" t="s">
        <v>0</v>
      </c>
      <c r="C4" s="967"/>
      <c r="D4" s="968"/>
    </row>
    <row r="5" spans="2:4" ht="15" customHeight="1" x14ac:dyDescent="0.3">
      <c r="B5" s="1015" t="s">
        <v>874</v>
      </c>
      <c r="C5" s="956"/>
      <c r="D5" s="957"/>
    </row>
    <row r="6" spans="2:4" ht="15" customHeight="1" x14ac:dyDescent="0.3">
      <c r="B6" s="1015" t="s">
        <v>871</v>
      </c>
      <c r="C6" s="956"/>
      <c r="D6" s="957"/>
    </row>
    <row r="7" spans="2:4" ht="15" customHeight="1" x14ac:dyDescent="0.3">
      <c r="B7" s="1015" t="s">
        <v>1</v>
      </c>
      <c r="C7" s="956"/>
      <c r="D7" s="957"/>
    </row>
    <row r="8" spans="2:4" ht="15" customHeight="1" x14ac:dyDescent="0.3">
      <c r="B8" s="1015" t="str">
        <f>'Budget Summary'!A5</f>
        <v>Application Update:  Budget for Unaffiliated Sponsored Centers</v>
      </c>
      <c r="C8" s="956"/>
      <c r="D8" s="957"/>
    </row>
    <row r="9" spans="2:4" ht="15" customHeight="1" thickBot="1" x14ac:dyDescent="0.35">
      <c r="B9" s="1003" t="str">
        <f>'Budget Summary'!A6</f>
        <v>Program Year:  October 1, 2022 - September 30, 2023</v>
      </c>
      <c r="C9" s="1004"/>
      <c r="D9" s="1005"/>
    </row>
    <row r="10" spans="2:4" x14ac:dyDescent="0.3"/>
    <row r="11" spans="2:4" ht="29.1" customHeight="1" x14ac:dyDescent="0.3">
      <c r="B11" s="804" t="s">
        <v>880</v>
      </c>
    </row>
    <row r="12" spans="2:4" x14ac:dyDescent="0.3">
      <c r="B12" s="1006" t="s">
        <v>751</v>
      </c>
      <c r="C12" s="1006"/>
      <c r="D12" s="1006"/>
    </row>
    <row r="13" spans="2:4" x14ac:dyDescent="0.3">
      <c r="B13" s="1006"/>
      <c r="C13" s="1006"/>
      <c r="D13" s="1006"/>
    </row>
    <row r="14" spans="2:4" x14ac:dyDescent="0.3">
      <c r="B14" s="1006"/>
      <c r="C14" s="1006"/>
      <c r="D14" s="1006"/>
    </row>
    <row r="15" spans="2:4" x14ac:dyDescent="0.3">
      <c r="B15" s="27"/>
    </row>
    <row r="16" spans="2:4" ht="29.1" customHeight="1" x14ac:dyDescent="0.3">
      <c r="B16" s="804" t="s">
        <v>881</v>
      </c>
    </row>
    <row r="17" spans="2:4" x14ac:dyDescent="0.3">
      <c r="B17" s="981" t="s">
        <v>886</v>
      </c>
      <c r="C17" s="981"/>
      <c r="D17" s="981"/>
    </row>
    <row r="18" spans="2:4" x14ac:dyDescent="0.3">
      <c r="B18" s="981" t="s">
        <v>887</v>
      </c>
      <c r="C18" s="981"/>
      <c r="D18" s="981"/>
    </row>
    <row r="19" spans="2:4" x14ac:dyDescent="0.3">
      <c r="B19" s="981" t="s">
        <v>888</v>
      </c>
      <c r="C19" s="981"/>
      <c r="D19" s="981"/>
    </row>
    <row r="20" spans="2:4" ht="30.75" customHeight="1" x14ac:dyDescent="0.3">
      <c r="B20" s="982" t="s">
        <v>889</v>
      </c>
      <c r="C20" s="982"/>
      <c r="D20" s="982"/>
    </row>
    <row r="21" spans="2:4" ht="33.75" customHeight="1" x14ac:dyDescent="0.3">
      <c r="B21" s="984" t="s">
        <v>890</v>
      </c>
      <c r="C21" s="984"/>
      <c r="D21" s="984"/>
    </row>
    <row r="22" spans="2:4" ht="15.75" customHeight="1" x14ac:dyDescent="0.3">
      <c r="B22" s="982" t="s">
        <v>891</v>
      </c>
      <c r="C22" s="982"/>
      <c r="D22" s="982"/>
    </row>
    <row r="23" spans="2:4" ht="78" customHeight="1" x14ac:dyDescent="0.3">
      <c r="B23" s="982" t="s">
        <v>892</v>
      </c>
      <c r="C23" s="982"/>
      <c r="D23" s="982"/>
    </row>
    <row r="24" spans="2:4" ht="15" customHeight="1" x14ac:dyDescent="0.3">
      <c r="B24" s="983" t="s">
        <v>893</v>
      </c>
      <c r="C24" s="983"/>
      <c r="D24" s="983"/>
    </row>
    <row r="25" spans="2:4" ht="15" customHeight="1" x14ac:dyDescent="0.3">
      <c r="B25" s="981" t="s">
        <v>894</v>
      </c>
      <c r="C25" s="981"/>
      <c r="D25" s="981"/>
    </row>
    <row r="26" spans="2:4" ht="30" customHeight="1" x14ac:dyDescent="0.3">
      <c r="B26" s="982" t="s">
        <v>895</v>
      </c>
      <c r="C26" s="982"/>
      <c r="D26" s="982"/>
    </row>
    <row r="27" spans="2:4" x14ac:dyDescent="0.3">
      <c r="B27" s="982" t="s">
        <v>896</v>
      </c>
      <c r="C27" s="982"/>
      <c r="D27" s="982"/>
    </row>
    <row r="28" spans="2:4" ht="32.25" customHeight="1" x14ac:dyDescent="0.3">
      <c r="B28" s="983" t="s">
        <v>897</v>
      </c>
      <c r="C28" s="983"/>
      <c r="D28" s="983"/>
    </row>
    <row r="29" spans="2:4" x14ac:dyDescent="0.3"/>
    <row r="30" spans="2:4" ht="29.1" customHeight="1" x14ac:dyDescent="0.3">
      <c r="B30" s="1007" t="s">
        <v>882</v>
      </c>
      <c r="C30" s="1007"/>
      <c r="D30" s="1007"/>
    </row>
    <row r="31" spans="2:4" x14ac:dyDescent="0.3">
      <c r="B31" s="1008" t="s">
        <v>883</v>
      </c>
      <c r="C31" s="1008"/>
      <c r="D31" s="1008"/>
    </row>
    <row r="32" spans="2:4" ht="14.4" customHeight="1" x14ac:dyDescent="0.3">
      <c r="B32" s="982" t="s">
        <v>884</v>
      </c>
      <c r="C32" s="982"/>
      <c r="D32" s="982"/>
    </row>
    <row r="33" spans="2:4" ht="30.75" customHeight="1" x14ac:dyDescent="0.3">
      <c r="B33" s="1009" t="s">
        <v>885</v>
      </c>
      <c r="C33" s="1009"/>
      <c r="D33" s="1009"/>
    </row>
    <row r="34" spans="2:4" ht="15" thickBot="1" x14ac:dyDescent="0.35"/>
    <row r="35" spans="2:4" ht="15" thickBot="1" x14ac:dyDescent="0.35">
      <c r="B35" s="993" t="s">
        <v>551</v>
      </c>
      <c r="C35" s="994"/>
    </row>
    <row r="36" spans="2:4" ht="15" thickBot="1" x14ac:dyDescent="0.35">
      <c r="B36" s="805"/>
      <c r="C36" s="2" t="s">
        <v>898</v>
      </c>
    </row>
    <row r="37" spans="2:4" ht="15" thickBot="1" x14ac:dyDescent="0.35">
      <c r="B37" s="806"/>
      <c r="C37" s="2" t="s">
        <v>552</v>
      </c>
    </row>
    <row r="38" spans="2:4" ht="15" thickBot="1" x14ac:dyDescent="0.35">
      <c r="B38" s="807"/>
      <c r="C38" s="2" t="s">
        <v>554</v>
      </c>
    </row>
    <row r="39" spans="2:4" ht="15" thickBot="1" x14ac:dyDescent="0.35">
      <c r="B39" s="808"/>
      <c r="C39" s="809" t="s">
        <v>553</v>
      </c>
    </row>
    <row r="40" spans="2:4" ht="15" thickBot="1" x14ac:dyDescent="0.35"/>
    <row r="41" spans="2:4" ht="15" thickBot="1" x14ac:dyDescent="0.35">
      <c r="B41" s="768" t="s">
        <v>331</v>
      </c>
      <c r="C41" s="769" t="s">
        <v>332</v>
      </c>
      <c r="D41" s="769" t="s">
        <v>333</v>
      </c>
    </row>
    <row r="42" spans="2:4" x14ac:dyDescent="0.3">
      <c r="B42" s="1016" t="s">
        <v>752</v>
      </c>
      <c r="C42" s="1000" t="s">
        <v>319</v>
      </c>
      <c r="D42" s="810" t="s">
        <v>334</v>
      </c>
    </row>
    <row r="43" spans="2:4" x14ac:dyDescent="0.3">
      <c r="B43" s="1017"/>
      <c r="C43" s="1001"/>
      <c r="D43" s="762" t="s">
        <v>901</v>
      </c>
    </row>
    <row r="44" spans="2:4" x14ac:dyDescent="0.3">
      <c r="B44" s="1017"/>
      <c r="C44" s="1001"/>
      <c r="D44" s="762" t="s">
        <v>753</v>
      </c>
    </row>
    <row r="45" spans="2:4" x14ac:dyDescent="0.3">
      <c r="B45" s="1017"/>
      <c r="C45" s="1001"/>
      <c r="D45" s="762" t="s">
        <v>754</v>
      </c>
    </row>
    <row r="46" spans="2:4" ht="28.8" x14ac:dyDescent="0.3">
      <c r="B46" s="1017"/>
      <c r="C46" s="1001"/>
      <c r="D46" s="762" t="s">
        <v>900</v>
      </c>
    </row>
    <row r="47" spans="2:4" ht="29.4" thickBot="1" x14ac:dyDescent="0.35">
      <c r="B47" s="1018"/>
      <c r="C47" s="1002"/>
      <c r="D47" s="950" t="s">
        <v>899</v>
      </c>
    </row>
    <row r="48" spans="2:4" s="811" customFormat="1" ht="46.5" customHeight="1" x14ac:dyDescent="0.3">
      <c r="B48" s="997" t="s">
        <v>542</v>
      </c>
      <c r="C48" s="1000" t="s">
        <v>755</v>
      </c>
      <c r="D48" s="995" t="s">
        <v>902</v>
      </c>
    </row>
    <row r="49" spans="2:4" ht="15" thickBot="1" x14ac:dyDescent="0.35">
      <c r="B49" s="999"/>
      <c r="C49" s="1002"/>
      <c r="D49" s="996"/>
    </row>
    <row r="50" spans="2:4" ht="28.8" x14ac:dyDescent="0.3">
      <c r="B50" s="997" t="s">
        <v>367</v>
      </c>
      <c r="C50" s="1000" t="s">
        <v>319</v>
      </c>
      <c r="D50" s="951" t="s">
        <v>756</v>
      </c>
    </row>
    <row r="51" spans="2:4" ht="27.9" customHeight="1" x14ac:dyDescent="0.3">
      <c r="B51" s="998"/>
      <c r="C51" s="1001"/>
      <c r="D51" s="951" t="s">
        <v>757</v>
      </c>
    </row>
    <row r="52" spans="2:4" x14ac:dyDescent="0.3">
      <c r="B52" s="998"/>
      <c r="C52" s="1001"/>
      <c r="D52" s="812" t="s">
        <v>758</v>
      </c>
    </row>
    <row r="53" spans="2:4" ht="15" customHeight="1" x14ac:dyDescent="0.3">
      <c r="B53" s="998"/>
      <c r="C53" s="1001"/>
      <c r="D53" s="704" t="s">
        <v>349</v>
      </c>
    </row>
    <row r="54" spans="2:4" ht="15" customHeight="1" x14ac:dyDescent="0.3">
      <c r="B54" s="998"/>
      <c r="C54" s="1001"/>
      <c r="D54" s="813" t="s">
        <v>759</v>
      </c>
    </row>
    <row r="55" spans="2:4" ht="43.2" x14ac:dyDescent="0.3">
      <c r="B55" s="998"/>
      <c r="C55" s="1001"/>
      <c r="D55" s="813" t="s">
        <v>903</v>
      </c>
    </row>
    <row r="56" spans="2:4" ht="15" customHeight="1" x14ac:dyDescent="0.3">
      <c r="B56" s="998"/>
      <c r="C56" s="1001"/>
      <c r="D56" s="813" t="s">
        <v>760</v>
      </c>
    </row>
    <row r="57" spans="2:4" ht="15" customHeight="1" x14ac:dyDescent="0.3">
      <c r="B57" s="998"/>
      <c r="C57" s="1001"/>
      <c r="D57" s="813" t="s">
        <v>761</v>
      </c>
    </row>
    <row r="58" spans="2:4" ht="15" customHeight="1" x14ac:dyDescent="0.3">
      <c r="B58" s="998"/>
      <c r="C58" s="1001"/>
      <c r="D58" s="813" t="s">
        <v>762</v>
      </c>
    </row>
    <row r="59" spans="2:4" ht="15" customHeight="1" x14ac:dyDescent="0.3">
      <c r="B59" s="998"/>
      <c r="C59" s="1001"/>
      <c r="D59" s="813" t="s">
        <v>763</v>
      </c>
    </row>
    <row r="60" spans="2:4" ht="15" customHeight="1" x14ac:dyDescent="0.3">
      <c r="B60" s="998"/>
      <c r="C60" s="1001"/>
      <c r="D60" s="813" t="s">
        <v>764</v>
      </c>
    </row>
    <row r="61" spans="2:4" ht="15" customHeight="1" x14ac:dyDescent="0.3">
      <c r="B61" s="998"/>
      <c r="C61" s="1001"/>
      <c r="D61" s="813" t="s">
        <v>765</v>
      </c>
    </row>
    <row r="62" spans="2:4" ht="15" customHeight="1" x14ac:dyDescent="0.3">
      <c r="B62" s="998"/>
      <c r="C62" s="1001"/>
      <c r="D62" s="704" t="s">
        <v>356</v>
      </c>
    </row>
    <row r="63" spans="2:4" ht="15" customHeight="1" x14ac:dyDescent="0.3">
      <c r="B63" s="998"/>
      <c r="C63" s="1001"/>
      <c r="D63" s="813" t="s">
        <v>766</v>
      </c>
    </row>
    <row r="64" spans="2:4" ht="15" customHeight="1" x14ac:dyDescent="0.3">
      <c r="B64" s="998"/>
      <c r="C64" s="1001"/>
      <c r="D64" s="813" t="s">
        <v>904</v>
      </c>
    </row>
    <row r="65" spans="2:4" ht="15" customHeight="1" x14ac:dyDescent="0.3">
      <c r="B65" s="998"/>
      <c r="C65" s="1001"/>
      <c r="D65" s="704" t="s">
        <v>767</v>
      </c>
    </row>
    <row r="66" spans="2:4" ht="15" customHeight="1" x14ac:dyDescent="0.3">
      <c r="B66" s="998"/>
      <c r="C66" s="1001"/>
      <c r="D66" s="952" t="s">
        <v>905</v>
      </c>
    </row>
    <row r="67" spans="2:4" ht="15.75" customHeight="1" x14ac:dyDescent="0.3">
      <c r="B67" s="998"/>
      <c r="C67" s="1001"/>
      <c r="D67" s="813" t="s">
        <v>765</v>
      </c>
    </row>
    <row r="68" spans="2:4" x14ac:dyDescent="0.3">
      <c r="B68" s="998"/>
      <c r="C68" s="1001"/>
      <c r="D68" s="704" t="s">
        <v>768</v>
      </c>
    </row>
    <row r="69" spans="2:4" ht="29.4" thickBot="1" x14ac:dyDescent="0.35">
      <c r="B69" s="999"/>
      <c r="C69" s="1002"/>
      <c r="D69" s="953" t="s">
        <v>906</v>
      </c>
    </row>
    <row r="70" spans="2:4" ht="15.75" customHeight="1" x14ac:dyDescent="0.3">
      <c r="B70" s="997" t="s">
        <v>525</v>
      </c>
      <c r="C70" s="1000" t="s">
        <v>769</v>
      </c>
      <c r="D70" s="987" t="s">
        <v>875</v>
      </c>
    </row>
    <row r="71" spans="2:4" ht="144" customHeight="1" thickBot="1" x14ac:dyDescent="0.35">
      <c r="B71" s="999"/>
      <c r="C71" s="1002"/>
      <c r="D71" s="988"/>
    </row>
    <row r="72" spans="2:4" ht="15.75" customHeight="1" x14ac:dyDescent="0.3">
      <c r="B72" s="997" t="s">
        <v>770</v>
      </c>
      <c r="C72" s="1000" t="s">
        <v>771</v>
      </c>
      <c r="D72" s="987" t="s">
        <v>772</v>
      </c>
    </row>
    <row r="73" spans="2:4" ht="15" thickBot="1" x14ac:dyDescent="0.35">
      <c r="B73" s="999"/>
      <c r="C73" s="1002"/>
      <c r="D73" s="988"/>
    </row>
    <row r="74" spans="2:4" x14ac:dyDescent="0.3">
      <c r="B74" s="997" t="s">
        <v>773</v>
      </c>
      <c r="C74" s="1000" t="s">
        <v>319</v>
      </c>
      <c r="D74" s="814" t="s">
        <v>774</v>
      </c>
    </row>
    <row r="75" spans="2:4" x14ac:dyDescent="0.3">
      <c r="B75" s="998"/>
      <c r="C75" s="1001"/>
      <c r="D75" s="815"/>
    </row>
    <row r="76" spans="2:4" x14ac:dyDescent="0.3">
      <c r="B76" s="998"/>
      <c r="C76" s="1001"/>
      <c r="D76" s="763" t="s">
        <v>679</v>
      </c>
    </row>
    <row r="77" spans="2:4" x14ac:dyDescent="0.3">
      <c r="B77" s="998"/>
      <c r="C77" s="1001"/>
      <c r="D77" s="763"/>
    </row>
    <row r="78" spans="2:4" x14ac:dyDescent="0.3">
      <c r="B78" s="998"/>
      <c r="C78" s="1001"/>
      <c r="D78" s="763" t="s">
        <v>775</v>
      </c>
    </row>
    <row r="79" spans="2:4" x14ac:dyDescent="0.3">
      <c r="B79" s="998"/>
      <c r="C79" s="1001"/>
      <c r="D79" s="814" t="s">
        <v>776</v>
      </c>
    </row>
    <row r="80" spans="2:4" ht="28.8" x14ac:dyDescent="0.3">
      <c r="B80" s="998"/>
      <c r="C80" s="1001"/>
      <c r="D80" s="814" t="s">
        <v>777</v>
      </c>
    </row>
    <row r="81" spans="2:4" ht="28.8" x14ac:dyDescent="0.3">
      <c r="B81" s="998"/>
      <c r="C81" s="1001"/>
      <c r="D81" s="814" t="s">
        <v>778</v>
      </c>
    </row>
    <row r="82" spans="2:4" ht="15" thickBot="1" x14ac:dyDescent="0.35">
      <c r="B82" s="999"/>
      <c r="C82" s="1002"/>
      <c r="D82" s="816"/>
    </row>
    <row r="83" spans="2:4" x14ac:dyDescent="0.3">
      <c r="B83" s="997" t="s">
        <v>779</v>
      </c>
      <c r="C83" s="817" t="s">
        <v>780</v>
      </c>
      <c r="D83" s="814" t="s">
        <v>781</v>
      </c>
    </row>
    <row r="84" spans="2:4" ht="43.2" x14ac:dyDescent="0.3">
      <c r="B84" s="998"/>
      <c r="C84" s="817" t="s">
        <v>782</v>
      </c>
      <c r="D84" s="764" t="s">
        <v>783</v>
      </c>
    </row>
    <row r="85" spans="2:4" x14ac:dyDescent="0.3">
      <c r="B85" s="998"/>
      <c r="C85" s="818"/>
      <c r="D85" s="764" t="s">
        <v>784</v>
      </c>
    </row>
    <row r="86" spans="2:4" ht="15" thickBot="1" x14ac:dyDescent="0.35">
      <c r="B86" s="999"/>
      <c r="C86" s="819"/>
      <c r="D86" s="765" t="s">
        <v>680</v>
      </c>
    </row>
    <row r="87" spans="2:4" ht="28.8" x14ac:dyDescent="0.3">
      <c r="B87" s="997" t="s">
        <v>785</v>
      </c>
      <c r="C87" s="1000" t="s">
        <v>786</v>
      </c>
      <c r="D87" s="814" t="s">
        <v>340</v>
      </c>
    </row>
    <row r="88" spans="2:4" x14ac:dyDescent="0.3">
      <c r="B88" s="998"/>
      <c r="C88" s="1001"/>
      <c r="D88" s="763" t="s">
        <v>787</v>
      </c>
    </row>
    <row r="89" spans="2:4" x14ac:dyDescent="0.3">
      <c r="B89" s="998"/>
      <c r="C89" s="1001"/>
      <c r="D89" s="764" t="s">
        <v>788</v>
      </c>
    </row>
    <row r="90" spans="2:4" x14ac:dyDescent="0.3">
      <c r="B90" s="998"/>
      <c r="C90" s="1001"/>
      <c r="D90" s="954" t="s">
        <v>907</v>
      </c>
    </row>
    <row r="91" spans="2:4" x14ac:dyDescent="0.3">
      <c r="B91" s="998"/>
      <c r="C91" s="1001"/>
      <c r="D91" s="764"/>
    </row>
    <row r="92" spans="2:4" x14ac:dyDescent="0.3">
      <c r="B92" s="998"/>
      <c r="C92" s="1001"/>
      <c r="D92" s="764" t="s">
        <v>789</v>
      </c>
    </row>
    <row r="93" spans="2:4" ht="28.8" x14ac:dyDescent="0.3">
      <c r="B93" s="998"/>
      <c r="C93" s="1001"/>
      <c r="D93" s="820" t="s">
        <v>790</v>
      </c>
    </row>
    <row r="94" spans="2:4" ht="29.4" thickBot="1" x14ac:dyDescent="0.35">
      <c r="B94" s="999"/>
      <c r="C94" s="1002"/>
      <c r="D94" s="821" t="s">
        <v>791</v>
      </c>
    </row>
    <row r="95" spans="2:4" ht="31.2" x14ac:dyDescent="0.3">
      <c r="B95" s="990" t="s">
        <v>528</v>
      </c>
      <c r="C95" s="822" t="s">
        <v>81</v>
      </c>
      <c r="D95" s="823" t="s">
        <v>792</v>
      </c>
    </row>
    <row r="96" spans="2:4" ht="31.2" x14ac:dyDescent="0.3">
      <c r="B96" s="991"/>
      <c r="C96" s="822" t="s">
        <v>337</v>
      </c>
      <c r="D96" s="823" t="s">
        <v>793</v>
      </c>
    </row>
    <row r="97" spans="2:4" ht="15.6" x14ac:dyDescent="0.3">
      <c r="B97" s="991"/>
      <c r="C97" s="817"/>
      <c r="D97" s="824" t="s">
        <v>794</v>
      </c>
    </row>
    <row r="98" spans="2:4" ht="47.4" thickBot="1" x14ac:dyDescent="0.35">
      <c r="B98" s="992"/>
      <c r="C98" s="817"/>
      <c r="D98" s="825" t="s">
        <v>129</v>
      </c>
    </row>
    <row r="99" spans="2:4" ht="29.4" thickBot="1" x14ac:dyDescent="0.35">
      <c r="B99" s="826" t="s">
        <v>547</v>
      </c>
      <c r="C99" s="827" t="s">
        <v>81</v>
      </c>
      <c r="D99" s="816" t="s">
        <v>671</v>
      </c>
    </row>
    <row r="100" spans="2:4" x14ac:dyDescent="0.3">
      <c r="B100" s="990" t="s">
        <v>795</v>
      </c>
      <c r="C100" s="828"/>
      <c r="D100" s="814" t="s">
        <v>341</v>
      </c>
    </row>
    <row r="101" spans="2:4" x14ac:dyDescent="0.3">
      <c r="B101" s="991"/>
      <c r="C101" s="829" t="s">
        <v>335</v>
      </c>
      <c r="D101" s="763" t="s">
        <v>342</v>
      </c>
    </row>
    <row r="102" spans="2:4" x14ac:dyDescent="0.3">
      <c r="B102" s="991"/>
      <c r="C102" s="829" t="s">
        <v>796</v>
      </c>
      <c r="D102" s="830" t="s">
        <v>797</v>
      </c>
    </row>
    <row r="103" spans="2:4" x14ac:dyDescent="0.3">
      <c r="B103" s="991"/>
      <c r="C103" s="831" t="s">
        <v>798</v>
      </c>
      <c r="D103" s="830" t="s">
        <v>799</v>
      </c>
    </row>
    <row r="104" spans="2:4" x14ac:dyDescent="0.3">
      <c r="B104" s="991"/>
      <c r="C104" s="832"/>
      <c r="D104" s="830" t="s">
        <v>800</v>
      </c>
    </row>
    <row r="105" spans="2:4" x14ac:dyDescent="0.3">
      <c r="B105" s="991"/>
      <c r="C105" s="832"/>
      <c r="D105" s="830" t="s">
        <v>801</v>
      </c>
    </row>
    <row r="106" spans="2:4" ht="43.8" thickBot="1" x14ac:dyDescent="0.35">
      <c r="B106" s="992"/>
      <c r="C106" s="833"/>
      <c r="D106" s="767" t="s">
        <v>802</v>
      </c>
    </row>
    <row r="107" spans="2:4" x14ac:dyDescent="0.3">
      <c r="B107" s="990" t="s">
        <v>803</v>
      </c>
      <c r="C107" s="822" t="s">
        <v>335</v>
      </c>
      <c r="D107" s="763" t="s">
        <v>336</v>
      </c>
    </row>
    <row r="108" spans="2:4" ht="28.8" x14ac:dyDescent="0.3">
      <c r="B108" s="991"/>
      <c r="C108" s="822" t="s">
        <v>804</v>
      </c>
      <c r="D108" s="814" t="s">
        <v>805</v>
      </c>
    </row>
    <row r="109" spans="2:4" x14ac:dyDescent="0.3">
      <c r="B109" s="991"/>
      <c r="C109" s="818"/>
      <c r="D109" s="814" t="s">
        <v>806</v>
      </c>
    </row>
    <row r="110" spans="2:4" ht="15" thickBot="1" x14ac:dyDescent="0.35">
      <c r="B110" s="992"/>
      <c r="C110" s="819"/>
      <c r="D110" s="816"/>
    </row>
    <row r="111" spans="2:4" ht="86.4" x14ac:dyDescent="0.3">
      <c r="B111" s="990" t="s">
        <v>807</v>
      </c>
      <c r="C111" s="822" t="s">
        <v>808</v>
      </c>
      <c r="D111" s="814" t="s">
        <v>908</v>
      </c>
    </row>
    <row r="112" spans="2:4" ht="28.8" x14ac:dyDescent="0.3">
      <c r="B112" s="991"/>
      <c r="C112" s="822" t="s">
        <v>337</v>
      </c>
      <c r="D112" s="814" t="s">
        <v>809</v>
      </c>
    </row>
    <row r="113" spans="2:4" x14ac:dyDescent="0.3">
      <c r="B113" s="991"/>
      <c r="C113" s="818"/>
      <c r="D113" s="814" t="s">
        <v>810</v>
      </c>
    </row>
    <row r="114" spans="2:4" ht="15" thickBot="1" x14ac:dyDescent="0.35">
      <c r="B114" s="992"/>
      <c r="C114" s="819"/>
      <c r="D114" s="816"/>
    </row>
    <row r="115" spans="2:4" x14ac:dyDescent="0.3">
      <c r="B115" s="990" t="s">
        <v>811</v>
      </c>
      <c r="C115" s="822" t="s">
        <v>335</v>
      </c>
      <c r="D115" s="763" t="s">
        <v>336</v>
      </c>
    </row>
    <row r="116" spans="2:4" ht="28.8" x14ac:dyDescent="0.3">
      <c r="B116" s="991"/>
      <c r="C116" s="822" t="s">
        <v>804</v>
      </c>
      <c r="D116" s="814" t="s">
        <v>672</v>
      </c>
    </row>
    <row r="117" spans="2:4" x14ac:dyDescent="0.3">
      <c r="B117" s="991"/>
      <c r="C117" s="818"/>
      <c r="D117" s="814" t="s">
        <v>343</v>
      </c>
    </row>
    <row r="118" spans="2:4" ht="15" thickBot="1" x14ac:dyDescent="0.35">
      <c r="B118" s="992"/>
      <c r="C118" s="819"/>
      <c r="D118" s="816"/>
    </row>
    <row r="119" spans="2:4" x14ac:dyDescent="0.3">
      <c r="B119" s="990" t="s">
        <v>812</v>
      </c>
      <c r="C119" s="822" t="s">
        <v>81</v>
      </c>
      <c r="D119" s="763" t="s">
        <v>336</v>
      </c>
    </row>
    <row r="120" spans="2:4" ht="28.8" x14ac:dyDescent="0.3">
      <c r="B120" s="991"/>
      <c r="C120" s="822" t="s">
        <v>804</v>
      </c>
      <c r="D120" s="814" t="s">
        <v>344</v>
      </c>
    </row>
    <row r="121" spans="2:4" ht="15" thickBot="1" x14ac:dyDescent="0.35">
      <c r="B121" s="992"/>
      <c r="C121" s="819"/>
      <c r="D121" s="816" t="s">
        <v>589</v>
      </c>
    </row>
    <row r="122" spans="2:4" x14ac:dyDescent="0.3">
      <c r="B122" s="990" t="s">
        <v>605</v>
      </c>
      <c r="C122" s="822" t="s">
        <v>335</v>
      </c>
      <c r="D122" s="763" t="s">
        <v>813</v>
      </c>
    </row>
    <row r="123" spans="2:4" ht="28.8" x14ac:dyDescent="0.3">
      <c r="B123" s="991"/>
      <c r="C123" s="822" t="s">
        <v>804</v>
      </c>
      <c r="D123" s="814" t="s">
        <v>814</v>
      </c>
    </row>
    <row r="124" spans="2:4" ht="15" thickBot="1" x14ac:dyDescent="0.35">
      <c r="B124" s="992"/>
      <c r="C124" s="819"/>
      <c r="D124" s="816" t="s">
        <v>815</v>
      </c>
    </row>
    <row r="125" spans="2:4" ht="43.8" thickBot="1" x14ac:dyDescent="0.35">
      <c r="B125" s="834" t="s">
        <v>816</v>
      </c>
      <c r="C125" s="835" t="s">
        <v>817</v>
      </c>
      <c r="D125" s="816" t="s">
        <v>909</v>
      </c>
    </row>
    <row r="126" spans="2:4" x14ac:dyDescent="0.3">
      <c r="B126" s="985" t="s">
        <v>818</v>
      </c>
      <c r="C126" s="822" t="s">
        <v>335</v>
      </c>
      <c r="D126" s="763" t="s">
        <v>336</v>
      </c>
    </row>
    <row r="127" spans="2:4" ht="28.8" x14ac:dyDescent="0.3">
      <c r="B127" s="989"/>
      <c r="C127" s="822" t="s">
        <v>337</v>
      </c>
      <c r="D127" s="814" t="s">
        <v>819</v>
      </c>
    </row>
    <row r="128" spans="2:4" ht="15" thickBot="1" x14ac:dyDescent="0.35">
      <c r="B128" s="986"/>
      <c r="C128" s="819"/>
      <c r="D128" s="816" t="s">
        <v>820</v>
      </c>
    </row>
    <row r="129" spans="2:4" x14ac:dyDescent="0.3">
      <c r="B129" s="985" t="s">
        <v>821</v>
      </c>
      <c r="C129" s="822" t="s">
        <v>81</v>
      </c>
      <c r="D129" s="814" t="s">
        <v>822</v>
      </c>
    </row>
    <row r="130" spans="2:4" ht="29.4" thickBot="1" x14ac:dyDescent="0.35">
      <c r="B130" s="986"/>
      <c r="C130" s="835" t="s">
        <v>337</v>
      </c>
      <c r="D130" s="816" t="s">
        <v>823</v>
      </c>
    </row>
    <row r="131" spans="2:4" x14ac:dyDescent="0.3">
      <c r="B131" s="985" t="s">
        <v>824</v>
      </c>
      <c r="C131" s="822" t="s">
        <v>81</v>
      </c>
      <c r="D131" s="814" t="s">
        <v>338</v>
      </c>
    </row>
    <row r="132" spans="2:4" ht="28.8" x14ac:dyDescent="0.3">
      <c r="B132" s="989"/>
      <c r="C132" s="822" t="s">
        <v>337</v>
      </c>
      <c r="D132" s="814" t="s">
        <v>339</v>
      </c>
    </row>
    <row r="133" spans="2:4" ht="15" thickBot="1" x14ac:dyDescent="0.35">
      <c r="B133" s="986"/>
      <c r="C133" s="819"/>
      <c r="D133" s="816" t="s">
        <v>825</v>
      </c>
    </row>
    <row r="134" spans="2:4" x14ac:dyDescent="0.3">
      <c r="B134" s="985" t="s">
        <v>826</v>
      </c>
      <c r="C134" s="822" t="s">
        <v>81</v>
      </c>
      <c r="D134" s="987" t="s">
        <v>827</v>
      </c>
    </row>
    <row r="135" spans="2:4" ht="29.4" thickBot="1" x14ac:dyDescent="0.35">
      <c r="B135" s="986"/>
      <c r="C135" s="835" t="s">
        <v>337</v>
      </c>
      <c r="D135" s="988"/>
    </row>
    <row r="136" spans="2:4" x14ac:dyDescent="0.3">
      <c r="B136" s="985" t="s">
        <v>828</v>
      </c>
      <c r="C136" s="822" t="s">
        <v>81</v>
      </c>
      <c r="D136" s="814" t="s">
        <v>829</v>
      </c>
    </row>
    <row r="137" spans="2:4" ht="29.4" thickBot="1" x14ac:dyDescent="0.35">
      <c r="B137" s="986"/>
      <c r="C137" s="835" t="s">
        <v>337</v>
      </c>
      <c r="D137" s="816" t="s">
        <v>830</v>
      </c>
    </row>
    <row r="138" spans="2:4" x14ac:dyDescent="0.3">
      <c r="B138" s="985" t="s">
        <v>831</v>
      </c>
      <c r="D138" s="782" t="s">
        <v>832</v>
      </c>
    </row>
    <row r="139" spans="2:4" x14ac:dyDescent="0.3">
      <c r="B139" s="989"/>
      <c r="D139" s="704" t="s">
        <v>681</v>
      </c>
    </row>
    <row r="140" spans="2:4" ht="29.4" customHeight="1" x14ac:dyDescent="0.3">
      <c r="B140" s="989"/>
      <c r="C140" s="822" t="s">
        <v>81</v>
      </c>
      <c r="D140" s="766" t="s">
        <v>833</v>
      </c>
    </row>
    <row r="141" spans="2:4" ht="22.2" customHeight="1" x14ac:dyDescent="0.3">
      <c r="B141" s="989"/>
      <c r="C141" s="822" t="s">
        <v>337</v>
      </c>
      <c r="D141" s="766" t="s">
        <v>682</v>
      </c>
    </row>
    <row r="142" spans="2:4" x14ac:dyDescent="0.3">
      <c r="B142" s="989"/>
      <c r="C142" s="818"/>
      <c r="D142" s="766" t="s">
        <v>683</v>
      </c>
    </row>
    <row r="143" spans="2:4" ht="15" thickBot="1" x14ac:dyDescent="0.35">
      <c r="B143" s="986"/>
      <c r="C143" s="819"/>
      <c r="D143" s="836" t="s">
        <v>684</v>
      </c>
    </row>
    <row r="144" spans="2:4" x14ac:dyDescent="0.3">
      <c r="B144" s="985" t="s">
        <v>834</v>
      </c>
      <c r="C144" s="822" t="s">
        <v>335</v>
      </c>
      <c r="D144" s="814" t="s">
        <v>835</v>
      </c>
    </row>
    <row r="145" spans="2:4" ht="28.8" x14ac:dyDescent="0.3">
      <c r="B145" s="989"/>
      <c r="C145" s="822" t="s">
        <v>337</v>
      </c>
      <c r="D145" s="814" t="s">
        <v>836</v>
      </c>
    </row>
    <row r="146" spans="2:4" x14ac:dyDescent="0.3">
      <c r="B146" s="989"/>
      <c r="C146" s="818"/>
      <c r="D146" s="814" t="s">
        <v>837</v>
      </c>
    </row>
    <row r="147" spans="2:4" ht="15" thickBot="1" x14ac:dyDescent="0.35">
      <c r="B147" s="986"/>
      <c r="C147" s="819"/>
      <c r="D147" s="816" t="s">
        <v>838</v>
      </c>
    </row>
    <row r="148" spans="2:4" ht="43.8" thickBot="1" x14ac:dyDescent="0.35">
      <c r="B148" s="834" t="s">
        <v>839</v>
      </c>
      <c r="C148" s="835" t="s">
        <v>817</v>
      </c>
      <c r="D148" s="837" t="s">
        <v>840</v>
      </c>
    </row>
    <row r="149" spans="2:4" x14ac:dyDescent="0.3"/>
    <row r="152" spans="2:4" x14ac:dyDescent="0.3"/>
    <row r="153" spans="2:4" x14ac:dyDescent="0.3"/>
    <row r="154" spans="2:4" x14ac:dyDescent="0.3"/>
    <row r="155" spans="2:4" x14ac:dyDescent="0.3"/>
    <row r="156" spans="2:4" x14ac:dyDescent="0.3"/>
    <row r="157" spans="2:4" x14ac:dyDescent="0.3"/>
    <row r="158" spans="2:4" x14ac:dyDescent="0.3"/>
    <row r="159" spans="2:4" x14ac:dyDescent="0.3"/>
    <row r="160" spans="2:4"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sheetData>
  <sheetProtection algorithmName="SHA-512" hashValue="2vdZFqPs+/bXjWhtsfCLKDJYG1IaI4nqSeqF8/Q5yX0b7JezO/2/TFpHO6j9qhtdxl5uP+h/wTploeY1Qbxezw==" saltValue="togibknJoojVKqFhS5iX7Q==" spinCount="100000" sheet="1" objects="1" scenarios="1"/>
  <mergeCells count="59">
    <mergeCell ref="B7:D7"/>
    <mergeCell ref="B8:D8"/>
    <mergeCell ref="B111:B114"/>
    <mergeCell ref="B115:B118"/>
    <mergeCell ref="B83:B86"/>
    <mergeCell ref="B42:B47"/>
    <mergeCell ref="C42:C47"/>
    <mergeCell ref="C48:C49"/>
    <mergeCell ref="B48:B49"/>
    <mergeCell ref="B72:B73"/>
    <mergeCell ref="C72:C73"/>
    <mergeCell ref="B70:B71"/>
    <mergeCell ref="C70:C71"/>
    <mergeCell ref="B95:B98"/>
    <mergeCell ref="B100:B106"/>
    <mergeCell ref="B107:B110"/>
    <mergeCell ref="B2:D2"/>
    <mergeCell ref="B3:D3"/>
    <mergeCell ref="B4:D4"/>
    <mergeCell ref="B5:D5"/>
    <mergeCell ref="B6:D6"/>
    <mergeCell ref="B9:D9"/>
    <mergeCell ref="B32:D32"/>
    <mergeCell ref="B50:B69"/>
    <mergeCell ref="C50:C69"/>
    <mergeCell ref="B26:D26"/>
    <mergeCell ref="B12:D14"/>
    <mergeCell ref="B30:D30"/>
    <mergeCell ref="B31:D31"/>
    <mergeCell ref="B33:D33"/>
    <mergeCell ref="B17:D17"/>
    <mergeCell ref="B18:D18"/>
    <mergeCell ref="B19:D19"/>
    <mergeCell ref="D70:D71"/>
    <mergeCell ref="B35:C35"/>
    <mergeCell ref="D48:D49"/>
    <mergeCell ref="B87:B94"/>
    <mergeCell ref="C87:C94"/>
    <mergeCell ref="D72:D73"/>
    <mergeCell ref="B74:B82"/>
    <mergeCell ref="C74:C82"/>
    <mergeCell ref="B119:B121"/>
    <mergeCell ref="B122:B124"/>
    <mergeCell ref="B126:B128"/>
    <mergeCell ref="B129:B130"/>
    <mergeCell ref="B131:B133"/>
    <mergeCell ref="B134:B135"/>
    <mergeCell ref="D134:D135"/>
    <mergeCell ref="B136:B137"/>
    <mergeCell ref="B138:B143"/>
    <mergeCell ref="B144:B147"/>
    <mergeCell ref="B25:D25"/>
    <mergeCell ref="B27:D27"/>
    <mergeCell ref="B28:D28"/>
    <mergeCell ref="B20:D20"/>
    <mergeCell ref="B21:D21"/>
    <mergeCell ref="B22:D22"/>
    <mergeCell ref="B23:D23"/>
    <mergeCell ref="B24:D24"/>
  </mergeCells>
  <pageMargins left="0.7" right="0.7" top="0.75" bottom="0.75" header="0.3" footer="0.3"/>
  <pageSetup scale="6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283AF-E949-4018-9D21-F83D18DFE633}">
  <sheetPr codeName="Sheet1">
    <tabColor rgb="FFC6E0B4"/>
    <pageSetUpPr fitToPage="1"/>
  </sheetPr>
  <dimension ref="A1:AA72"/>
  <sheetViews>
    <sheetView zoomScaleNormal="100" workbookViewId="0">
      <selection activeCell="J6" sqref="J6"/>
    </sheetView>
  </sheetViews>
  <sheetFormatPr defaultRowHeight="14.4" x14ac:dyDescent="0.3"/>
  <cols>
    <col min="1" max="1" width="15" customWidth="1"/>
    <col min="2" max="2" width="16.33203125" customWidth="1"/>
    <col min="3" max="3" width="9.88671875" customWidth="1"/>
    <col min="4" max="4" width="9.33203125" customWidth="1"/>
    <col min="5" max="5" width="10.6640625" bestFit="1" customWidth="1"/>
    <col min="6" max="6" width="13.109375" customWidth="1"/>
    <col min="7" max="7" width="10.109375" customWidth="1"/>
    <col min="8" max="8" width="12" customWidth="1"/>
    <col min="9" max="9" width="12.109375" bestFit="1" customWidth="1"/>
    <col min="10" max="10" width="13.109375" customWidth="1"/>
    <col min="11" max="12" width="16.88671875" customWidth="1"/>
  </cols>
  <sheetData>
    <row r="1" spans="1:27" ht="15" thickBot="1" x14ac:dyDescent="0.35">
      <c r="A1" s="80" t="s">
        <v>36</v>
      </c>
      <c r="B1" s="1283">
        <f>'Budget Summary'!$D9</f>
        <v>0</v>
      </c>
      <c r="C1" s="1283"/>
      <c r="D1" s="1283"/>
      <c r="E1" s="1283"/>
      <c r="F1" s="1283"/>
      <c r="G1" s="1283"/>
      <c r="H1" s="1283"/>
      <c r="I1" s="1283"/>
      <c r="J1" s="1283"/>
      <c r="K1" s="81" t="s">
        <v>13</v>
      </c>
      <c r="L1" s="103">
        <f>'Budget Summary'!$H9</f>
        <v>0</v>
      </c>
    </row>
    <row r="2" spans="1:27" ht="16.2" thickBot="1" x14ac:dyDescent="0.35">
      <c r="A2" s="1284" t="s">
        <v>630</v>
      </c>
      <c r="B2" s="1285"/>
      <c r="C2" s="1285"/>
      <c r="D2" s="1285"/>
      <c r="E2" s="1285"/>
      <c r="F2" s="1285"/>
      <c r="G2" s="1285"/>
      <c r="H2" s="1285"/>
      <c r="I2" s="1285"/>
      <c r="J2" s="1285"/>
      <c r="K2" s="1285"/>
      <c r="L2" s="1286"/>
    </row>
    <row r="3" spans="1:27" x14ac:dyDescent="0.3">
      <c r="A3" s="85" t="s">
        <v>45</v>
      </c>
      <c r="B3" s="90"/>
      <c r="C3" s="90"/>
      <c r="D3" s="90"/>
      <c r="E3" s="90"/>
      <c r="F3" s="90"/>
      <c r="G3" s="90"/>
      <c r="H3" s="90"/>
      <c r="I3" s="90"/>
      <c r="J3" s="90"/>
      <c r="K3" s="90"/>
      <c r="L3" s="91"/>
    </row>
    <row r="4" spans="1:27" ht="57" customHeight="1" x14ac:dyDescent="0.3">
      <c r="A4" s="1346" t="s">
        <v>715</v>
      </c>
      <c r="B4" s="1347"/>
      <c r="C4" s="1347"/>
      <c r="D4" s="1347"/>
      <c r="E4" s="1347"/>
      <c r="F4" s="1347"/>
      <c r="G4" s="1347"/>
      <c r="H4" s="1347"/>
      <c r="I4" s="1347"/>
      <c r="J4" s="1347"/>
      <c r="K4" s="1347"/>
      <c r="L4" s="1348"/>
    </row>
    <row r="5" spans="1:27" ht="15" thickBot="1" x14ac:dyDescent="0.35">
      <c r="A5" s="97"/>
      <c r="B5" s="88"/>
      <c r="C5" s="83"/>
      <c r="D5" s="83"/>
      <c r="E5" s="83"/>
      <c r="F5" s="83"/>
      <c r="G5" s="83"/>
      <c r="H5" s="83"/>
      <c r="I5" s="83"/>
      <c r="J5" s="251">
        <v>1</v>
      </c>
      <c r="K5" s="83"/>
      <c r="L5" s="93"/>
    </row>
    <row r="6" spans="1:27" ht="15" thickBot="1" x14ac:dyDescent="0.35">
      <c r="A6" s="87" t="s">
        <v>317</v>
      </c>
      <c r="B6" s="88"/>
      <c r="C6" s="83"/>
      <c r="D6" s="83"/>
      <c r="E6" s="83"/>
      <c r="F6" s="83"/>
      <c r="G6" s="83"/>
      <c r="H6" s="83"/>
      <c r="I6" s="83"/>
      <c r="J6" s="104" t="s">
        <v>81</v>
      </c>
      <c r="L6" s="93"/>
    </row>
    <row r="7" spans="1:27" ht="15" thickBot="1" x14ac:dyDescent="0.35">
      <c r="A7" s="87" t="s">
        <v>320</v>
      </c>
      <c r="B7" s="88"/>
      <c r="C7" s="83"/>
      <c r="D7" s="83"/>
      <c r="E7" s="83"/>
      <c r="F7" s="83"/>
      <c r="G7" s="83"/>
      <c r="H7" s="83"/>
      <c r="I7" s="83"/>
      <c r="J7" s="104"/>
      <c r="K7" s="105" t="s">
        <v>318</v>
      </c>
      <c r="L7" s="93"/>
      <c r="AA7" t="s">
        <v>81</v>
      </c>
    </row>
    <row r="8" spans="1:27" ht="15" thickBot="1" x14ac:dyDescent="0.35">
      <c r="A8" s="97"/>
      <c r="B8" s="88"/>
      <c r="C8" s="83"/>
      <c r="D8" s="83"/>
      <c r="E8" s="83"/>
      <c r="F8" s="83"/>
      <c r="G8" s="83"/>
      <c r="H8" s="83"/>
      <c r="I8" s="83"/>
      <c r="J8" s="251">
        <v>2</v>
      </c>
      <c r="K8" s="83"/>
      <c r="L8" s="93"/>
      <c r="AA8" t="s">
        <v>319</v>
      </c>
    </row>
    <row r="9" spans="1:27" ht="15" thickBot="1" x14ac:dyDescent="0.35">
      <c r="A9" s="87" t="s">
        <v>509</v>
      </c>
      <c r="B9" s="88"/>
      <c r="C9" s="83"/>
      <c r="D9" s="83"/>
      <c r="E9" s="83"/>
      <c r="F9" s="83"/>
      <c r="G9" s="83"/>
      <c r="H9" s="83"/>
      <c r="I9" s="83"/>
      <c r="J9" s="104" t="s">
        <v>319</v>
      </c>
      <c r="K9" s="83"/>
      <c r="L9" s="93"/>
    </row>
    <row r="10" spans="1:27" x14ac:dyDescent="0.3">
      <c r="A10" s="540" t="s">
        <v>15</v>
      </c>
      <c r="B10" s="106"/>
      <c r="C10" s="105" t="s">
        <v>375</v>
      </c>
      <c r="D10" s="83"/>
      <c r="E10" s="105"/>
      <c r="F10" s="83"/>
      <c r="G10" s="83"/>
      <c r="H10" s="83"/>
      <c r="I10" s="83"/>
      <c r="J10" s="83"/>
      <c r="K10" s="83"/>
      <c r="L10" s="93"/>
    </row>
    <row r="11" spans="1:27" x14ac:dyDescent="0.3">
      <c r="A11" s="540" t="s">
        <v>16</v>
      </c>
      <c r="B11" s="106"/>
      <c r="C11" s="105" t="s">
        <v>376</v>
      </c>
      <c r="D11" s="83"/>
      <c r="E11" s="105"/>
      <c r="F11" s="83"/>
      <c r="G11" s="83"/>
      <c r="H11" s="88" t="s">
        <v>550</v>
      </c>
      <c r="I11" s="83"/>
      <c r="J11" s="83"/>
      <c r="K11" s="83"/>
      <c r="L11" s="93"/>
    </row>
    <row r="12" spans="1:27" x14ac:dyDescent="0.3">
      <c r="A12" s="540" t="s">
        <v>17</v>
      </c>
      <c r="B12" s="107"/>
      <c r="C12" s="105" t="s">
        <v>740</v>
      </c>
      <c r="D12" s="83"/>
      <c r="E12" s="105"/>
      <c r="F12" s="83"/>
      <c r="G12" s="83"/>
      <c r="H12" s="88" t="s">
        <v>377</v>
      </c>
      <c r="I12" s="83"/>
      <c r="J12" s="83"/>
      <c r="K12" s="83"/>
      <c r="L12" s="93"/>
    </row>
    <row r="13" spans="1:27" x14ac:dyDescent="0.3">
      <c r="A13" s="1"/>
      <c r="B13" s="108">
        <f>SUM(B10:B12)</f>
        <v>0</v>
      </c>
      <c r="C13" s="88" t="s">
        <v>378</v>
      </c>
      <c r="D13" s="83"/>
      <c r="E13" s="88"/>
      <c r="F13" s="83"/>
      <c r="G13" s="83"/>
      <c r="H13" s="83"/>
      <c r="I13" s="83"/>
      <c r="J13" s="83"/>
      <c r="K13" s="83"/>
      <c r="L13" s="93"/>
    </row>
    <row r="14" spans="1:27" ht="15" thickBot="1" x14ac:dyDescent="0.35">
      <c r="A14" s="100"/>
      <c r="B14" s="99"/>
      <c r="C14" s="109"/>
      <c r="D14" s="109"/>
      <c r="E14" s="109"/>
      <c r="F14" s="642" t="s">
        <v>503</v>
      </c>
      <c r="G14" s="109"/>
      <c r="H14" s="109"/>
      <c r="I14" s="109"/>
      <c r="J14" s="109"/>
      <c r="K14" s="109"/>
      <c r="L14" s="110"/>
    </row>
    <row r="15" spans="1:27" ht="15" thickBot="1" x14ac:dyDescent="0.35">
      <c r="A15" s="1189" t="s">
        <v>46</v>
      </c>
      <c r="B15" s="1169"/>
      <c r="C15" s="1190"/>
      <c r="D15" s="111"/>
      <c r="E15" s="111"/>
      <c r="F15" s="111"/>
      <c r="G15" s="112"/>
      <c r="H15" s="112"/>
      <c r="I15" s="113"/>
      <c r="J15" s="1349" t="s">
        <v>47</v>
      </c>
      <c r="K15" s="1350"/>
      <c r="L15" s="82" t="s">
        <v>48</v>
      </c>
    </row>
    <row r="16" spans="1:27" ht="15" thickBot="1" x14ac:dyDescent="0.35">
      <c r="A16" s="102">
        <v>3</v>
      </c>
      <c r="B16" s="111">
        <v>4</v>
      </c>
      <c r="C16" s="114">
        <v>5</v>
      </c>
      <c r="D16" s="114">
        <v>6</v>
      </c>
      <c r="E16" s="114"/>
      <c r="F16" s="114">
        <v>7</v>
      </c>
      <c r="G16" s="114"/>
      <c r="H16" s="114"/>
      <c r="I16" s="114"/>
      <c r="J16" s="114"/>
      <c r="K16" s="114"/>
      <c r="L16" s="113">
        <v>8</v>
      </c>
    </row>
    <row r="17" spans="1:12" ht="87" thickBot="1" x14ac:dyDescent="0.35">
      <c r="A17" s="115" t="s">
        <v>49</v>
      </c>
      <c r="B17" s="116" t="s">
        <v>50</v>
      </c>
      <c r="C17" s="117" t="s">
        <v>379</v>
      </c>
      <c r="D17" s="117" t="s">
        <v>380</v>
      </c>
      <c r="E17" s="117" t="s">
        <v>51</v>
      </c>
      <c r="F17" s="117" t="s">
        <v>381</v>
      </c>
      <c r="G17" s="117" t="s">
        <v>382</v>
      </c>
      <c r="H17" s="117" t="s">
        <v>370</v>
      </c>
      <c r="I17" s="117" t="s">
        <v>321</v>
      </c>
      <c r="J17" s="117" t="s">
        <v>507</v>
      </c>
      <c r="K17" s="118" t="s">
        <v>480</v>
      </c>
      <c r="L17" s="119" t="s">
        <v>481</v>
      </c>
    </row>
    <row r="18" spans="1:12" x14ac:dyDescent="0.3">
      <c r="A18" s="120" t="s">
        <v>52</v>
      </c>
      <c r="B18" s="121" t="s">
        <v>53</v>
      </c>
      <c r="C18" s="122">
        <v>14</v>
      </c>
      <c r="D18" s="123">
        <v>40</v>
      </c>
      <c r="E18" s="124">
        <f>+D18*C18*4.33333333333333</f>
        <v>2426.6666666666652</v>
      </c>
      <c r="F18" s="681">
        <v>15</v>
      </c>
      <c r="G18" s="743">
        <f t="shared" ref="G18:G44" si="0">ROUND(F18/(D18*52/12),3)</f>
        <v>8.6999999999999994E-2</v>
      </c>
      <c r="H18" s="124">
        <f>+E18*G18</f>
        <v>211.11999999999986</v>
      </c>
      <c r="I18" s="124">
        <f>H18*$B$13</f>
        <v>0</v>
      </c>
      <c r="J18" s="124">
        <f>SUM(H18:I18)</f>
        <v>211.11999999999986</v>
      </c>
      <c r="K18" s="124">
        <f>ROUND(J18*12,2)</f>
        <v>2533.44</v>
      </c>
      <c r="L18" s="125">
        <v>150</v>
      </c>
    </row>
    <row r="19" spans="1:12" ht="15" thickBot="1" x14ac:dyDescent="0.35">
      <c r="A19" s="126" t="s">
        <v>54</v>
      </c>
      <c r="B19" s="127" t="s">
        <v>55</v>
      </c>
      <c r="C19" s="128">
        <v>10</v>
      </c>
      <c r="D19" s="129">
        <v>25</v>
      </c>
      <c r="E19" s="130">
        <f t="shared" ref="E19:E44" si="1">+D19*C19*4.33333333333333</f>
        <v>1083.3333333333326</v>
      </c>
      <c r="F19" s="682">
        <v>25</v>
      </c>
      <c r="G19" s="744">
        <f t="shared" si="0"/>
        <v>0.23100000000000001</v>
      </c>
      <c r="H19" s="130">
        <f t="shared" ref="H19:H44" si="2">+E19*G19</f>
        <v>250.24999999999983</v>
      </c>
      <c r="I19" s="130">
        <f t="shared" ref="I19:I44" si="3">H19*$B$13</f>
        <v>0</v>
      </c>
      <c r="J19" s="130">
        <f t="shared" ref="J19:J44" si="4">SUM(H19:I19)</f>
        <v>250.24999999999983</v>
      </c>
      <c r="K19" s="130">
        <f t="shared" ref="K19:K44" si="5">ROUND(J19*12,2)</f>
        <v>3003</v>
      </c>
      <c r="L19" s="131">
        <v>95</v>
      </c>
    </row>
    <row r="20" spans="1:12" x14ac:dyDescent="0.3">
      <c r="A20" s="640"/>
      <c r="B20" s="636"/>
      <c r="C20" s="134"/>
      <c r="D20" s="148">
        <v>9.9999999999999995E-8</v>
      </c>
      <c r="E20" s="136">
        <f t="shared" si="1"/>
        <v>0</v>
      </c>
      <c r="F20" s="683"/>
      <c r="G20" s="745">
        <f t="shared" si="0"/>
        <v>0</v>
      </c>
      <c r="H20" s="138">
        <f t="shared" si="2"/>
        <v>0</v>
      </c>
      <c r="I20" s="138">
        <f t="shared" si="3"/>
        <v>0</v>
      </c>
      <c r="J20" s="138">
        <f t="shared" si="4"/>
        <v>0</v>
      </c>
      <c r="K20" s="139">
        <f t="shared" si="5"/>
        <v>0</v>
      </c>
      <c r="L20" s="140"/>
    </row>
    <row r="21" spans="1:12" x14ac:dyDescent="0.3">
      <c r="A21" s="639"/>
      <c r="B21" s="633"/>
      <c r="C21" s="142"/>
      <c r="D21" s="148">
        <v>9.9999999999999995E-8</v>
      </c>
      <c r="E21" s="144">
        <f t="shared" si="1"/>
        <v>0</v>
      </c>
      <c r="F21" s="684"/>
      <c r="G21" s="746">
        <f t="shared" si="0"/>
        <v>0</v>
      </c>
      <c r="H21" s="145">
        <f t="shared" si="2"/>
        <v>0</v>
      </c>
      <c r="I21" s="145">
        <f t="shared" si="3"/>
        <v>0</v>
      </c>
      <c r="J21" s="145">
        <f t="shared" si="4"/>
        <v>0</v>
      </c>
      <c r="K21" s="146">
        <f t="shared" si="5"/>
        <v>0</v>
      </c>
      <c r="L21" s="147"/>
    </row>
    <row r="22" spans="1:12" x14ac:dyDescent="0.3">
      <c r="A22" s="141"/>
      <c r="B22" s="633"/>
      <c r="C22" s="142"/>
      <c r="D22" s="148">
        <v>9.9999999999999995E-8</v>
      </c>
      <c r="E22" s="144">
        <f t="shared" si="1"/>
        <v>0</v>
      </c>
      <c r="F22" s="685"/>
      <c r="G22" s="746">
        <f t="shared" si="0"/>
        <v>0</v>
      </c>
      <c r="H22" s="145">
        <f t="shared" si="2"/>
        <v>0</v>
      </c>
      <c r="I22" s="145">
        <f t="shared" si="3"/>
        <v>0</v>
      </c>
      <c r="J22" s="145">
        <f t="shared" si="4"/>
        <v>0</v>
      </c>
      <c r="K22" s="146">
        <f t="shared" si="5"/>
        <v>0</v>
      </c>
      <c r="L22" s="147"/>
    </row>
    <row r="23" spans="1:12" x14ac:dyDescent="0.3">
      <c r="A23" s="141"/>
      <c r="B23" s="633"/>
      <c r="C23" s="142"/>
      <c r="D23" s="148">
        <v>9.9999999999999995E-8</v>
      </c>
      <c r="E23" s="144">
        <f t="shared" si="1"/>
        <v>0</v>
      </c>
      <c r="F23" s="684"/>
      <c r="G23" s="746">
        <f t="shared" si="0"/>
        <v>0</v>
      </c>
      <c r="H23" s="145">
        <f t="shared" si="2"/>
        <v>0</v>
      </c>
      <c r="I23" s="145">
        <f t="shared" si="3"/>
        <v>0</v>
      </c>
      <c r="J23" s="145">
        <f t="shared" si="4"/>
        <v>0</v>
      </c>
      <c r="K23" s="146">
        <f t="shared" si="5"/>
        <v>0</v>
      </c>
      <c r="L23" s="147"/>
    </row>
    <row r="24" spans="1:12" x14ac:dyDescent="0.3">
      <c r="A24" s="141"/>
      <c r="B24" s="633"/>
      <c r="C24" s="142"/>
      <c r="D24" s="148">
        <v>9.9999999999999995E-8</v>
      </c>
      <c r="E24" s="144">
        <f t="shared" si="1"/>
        <v>0</v>
      </c>
      <c r="F24" s="684"/>
      <c r="G24" s="746">
        <f t="shared" si="0"/>
        <v>0</v>
      </c>
      <c r="H24" s="145">
        <f t="shared" si="2"/>
        <v>0</v>
      </c>
      <c r="I24" s="145">
        <f t="shared" si="3"/>
        <v>0</v>
      </c>
      <c r="J24" s="145">
        <f t="shared" si="4"/>
        <v>0</v>
      </c>
      <c r="K24" s="146">
        <f t="shared" si="5"/>
        <v>0</v>
      </c>
      <c r="L24" s="147"/>
    </row>
    <row r="25" spans="1:12" x14ac:dyDescent="0.3">
      <c r="A25" s="141"/>
      <c r="B25" s="633"/>
      <c r="C25" s="142"/>
      <c r="D25" s="148">
        <v>9.9999999999999995E-8</v>
      </c>
      <c r="E25" s="144">
        <f t="shared" si="1"/>
        <v>0</v>
      </c>
      <c r="F25" s="684"/>
      <c r="G25" s="746">
        <f t="shared" si="0"/>
        <v>0</v>
      </c>
      <c r="H25" s="145">
        <f t="shared" si="2"/>
        <v>0</v>
      </c>
      <c r="I25" s="145">
        <f t="shared" si="3"/>
        <v>0</v>
      </c>
      <c r="J25" s="145">
        <f t="shared" si="4"/>
        <v>0</v>
      </c>
      <c r="K25" s="146">
        <f t="shared" si="5"/>
        <v>0</v>
      </c>
      <c r="L25" s="147"/>
    </row>
    <row r="26" spans="1:12" x14ac:dyDescent="0.3">
      <c r="A26" s="141"/>
      <c r="B26" s="633"/>
      <c r="C26" s="142"/>
      <c r="D26" s="148">
        <v>9.9999999999999995E-8</v>
      </c>
      <c r="E26" s="144">
        <f t="shared" si="1"/>
        <v>0</v>
      </c>
      <c r="F26" s="684"/>
      <c r="G26" s="746">
        <f t="shared" si="0"/>
        <v>0</v>
      </c>
      <c r="H26" s="145">
        <f t="shared" si="2"/>
        <v>0</v>
      </c>
      <c r="I26" s="145">
        <f t="shared" si="3"/>
        <v>0</v>
      </c>
      <c r="J26" s="145">
        <f t="shared" si="4"/>
        <v>0</v>
      </c>
      <c r="K26" s="146">
        <f t="shared" si="5"/>
        <v>0</v>
      </c>
      <c r="L26" s="147"/>
    </row>
    <row r="27" spans="1:12" x14ac:dyDescent="0.3">
      <c r="A27" s="141"/>
      <c r="B27" s="633"/>
      <c r="C27" s="142"/>
      <c r="D27" s="148">
        <v>9.9999999999999995E-8</v>
      </c>
      <c r="E27" s="144">
        <f t="shared" si="1"/>
        <v>0</v>
      </c>
      <c r="F27" s="684"/>
      <c r="G27" s="746">
        <f t="shared" si="0"/>
        <v>0</v>
      </c>
      <c r="H27" s="145">
        <f t="shared" si="2"/>
        <v>0</v>
      </c>
      <c r="I27" s="145">
        <f t="shared" si="3"/>
        <v>0</v>
      </c>
      <c r="J27" s="145">
        <f t="shared" si="4"/>
        <v>0</v>
      </c>
      <c r="K27" s="146">
        <f t="shared" si="5"/>
        <v>0</v>
      </c>
      <c r="L27" s="147"/>
    </row>
    <row r="28" spans="1:12" x14ac:dyDescent="0.3">
      <c r="A28" s="141"/>
      <c r="B28" s="633"/>
      <c r="C28" s="142"/>
      <c r="D28" s="148">
        <v>9.9999999999999995E-8</v>
      </c>
      <c r="E28" s="144">
        <f t="shared" si="1"/>
        <v>0</v>
      </c>
      <c r="F28" s="684"/>
      <c r="G28" s="746">
        <f t="shared" si="0"/>
        <v>0</v>
      </c>
      <c r="H28" s="145">
        <f t="shared" si="2"/>
        <v>0</v>
      </c>
      <c r="I28" s="145">
        <f t="shared" si="3"/>
        <v>0</v>
      </c>
      <c r="J28" s="145">
        <f t="shared" si="4"/>
        <v>0</v>
      </c>
      <c r="K28" s="146">
        <f t="shared" si="5"/>
        <v>0</v>
      </c>
      <c r="L28" s="147"/>
    </row>
    <row r="29" spans="1:12" x14ac:dyDescent="0.3">
      <c r="A29" s="141"/>
      <c r="B29" s="633"/>
      <c r="C29" s="142"/>
      <c r="D29" s="148">
        <v>9.9999999999999995E-8</v>
      </c>
      <c r="E29" s="144">
        <f t="shared" si="1"/>
        <v>0</v>
      </c>
      <c r="F29" s="684"/>
      <c r="G29" s="746">
        <f t="shared" si="0"/>
        <v>0</v>
      </c>
      <c r="H29" s="145">
        <f t="shared" si="2"/>
        <v>0</v>
      </c>
      <c r="I29" s="145">
        <f t="shared" si="3"/>
        <v>0</v>
      </c>
      <c r="J29" s="145">
        <f t="shared" si="4"/>
        <v>0</v>
      </c>
      <c r="K29" s="146">
        <f t="shared" si="5"/>
        <v>0</v>
      </c>
      <c r="L29" s="147"/>
    </row>
    <row r="30" spans="1:12" x14ac:dyDescent="0.3">
      <c r="A30" s="141"/>
      <c r="B30" s="633"/>
      <c r="C30" s="142"/>
      <c r="D30" s="148">
        <v>9.9999999999999995E-8</v>
      </c>
      <c r="E30" s="144">
        <f t="shared" si="1"/>
        <v>0</v>
      </c>
      <c r="F30" s="684"/>
      <c r="G30" s="746">
        <f t="shared" si="0"/>
        <v>0</v>
      </c>
      <c r="H30" s="145">
        <f t="shared" si="2"/>
        <v>0</v>
      </c>
      <c r="I30" s="145">
        <f t="shared" si="3"/>
        <v>0</v>
      </c>
      <c r="J30" s="145">
        <f t="shared" si="4"/>
        <v>0</v>
      </c>
      <c r="K30" s="146">
        <f t="shared" si="5"/>
        <v>0</v>
      </c>
      <c r="L30" s="147"/>
    </row>
    <row r="31" spans="1:12" x14ac:dyDescent="0.3">
      <c r="A31" s="141"/>
      <c r="B31" s="633"/>
      <c r="C31" s="142"/>
      <c r="D31" s="148">
        <v>9.9999999999999995E-8</v>
      </c>
      <c r="E31" s="144">
        <f t="shared" si="1"/>
        <v>0</v>
      </c>
      <c r="F31" s="684"/>
      <c r="G31" s="746">
        <f t="shared" si="0"/>
        <v>0</v>
      </c>
      <c r="H31" s="145">
        <f t="shared" si="2"/>
        <v>0</v>
      </c>
      <c r="I31" s="145">
        <f t="shared" si="3"/>
        <v>0</v>
      </c>
      <c r="J31" s="145">
        <f t="shared" si="4"/>
        <v>0</v>
      </c>
      <c r="K31" s="146">
        <f t="shared" si="5"/>
        <v>0</v>
      </c>
      <c r="L31" s="147"/>
    </row>
    <row r="32" spans="1:12" x14ac:dyDescent="0.3">
      <c r="A32" s="141"/>
      <c r="B32" s="633"/>
      <c r="C32" s="142"/>
      <c r="D32" s="148">
        <v>9.9999999999999995E-8</v>
      </c>
      <c r="E32" s="144">
        <f t="shared" si="1"/>
        <v>0</v>
      </c>
      <c r="F32" s="684"/>
      <c r="G32" s="746">
        <f t="shared" si="0"/>
        <v>0</v>
      </c>
      <c r="H32" s="145">
        <f t="shared" si="2"/>
        <v>0</v>
      </c>
      <c r="I32" s="145">
        <f t="shared" si="3"/>
        <v>0</v>
      </c>
      <c r="J32" s="145">
        <f t="shared" si="4"/>
        <v>0</v>
      </c>
      <c r="K32" s="146">
        <f t="shared" si="5"/>
        <v>0</v>
      </c>
      <c r="L32" s="147"/>
    </row>
    <row r="33" spans="1:12" x14ac:dyDescent="0.3">
      <c r="A33" s="141"/>
      <c r="B33" s="633"/>
      <c r="C33" s="142"/>
      <c r="D33" s="148">
        <v>9.9999999999999995E-8</v>
      </c>
      <c r="E33" s="144">
        <f t="shared" si="1"/>
        <v>0</v>
      </c>
      <c r="F33" s="684"/>
      <c r="G33" s="746">
        <f t="shared" si="0"/>
        <v>0</v>
      </c>
      <c r="H33" s="145">
        <f t="shared" si="2"/>
        <v>0</v>
      </c>
      <c r="I33" s="145">
        <f t="shared" si="3"/>
        <v>0</v>
      </c>
      <c r="J33" s="145">
        <f t="shared" si="4"/>
        <v>0</v>
      </c>
      <c r="K33" s="146">
        <f t="shared" si="5"/>
        <v>0</v>
      </c>
      <c r="L33" s="147"/>
    </row>
    <row r="34" spans="1:12" x14ac:dyDescent="0.3">
      <c r="A34" s="141"/>
      <c r="B34" s="633"/>
      <c r="C34" s="142"/>
      <c r="D34" s="148">
        <v>9.9999999999999995E-8</v>
      </c>
      <c r="E34" s="144">
        <f t="shared" si="1"/>
        <v>0</v>
      </c>
      <c r="F34" s="684"/>
      <c r="G34" s="746">
        <f t="shared" si="0"/>
        <v>0</v>
      </c>
      <c r="H34" s="145">
        <f t="shared" si="2"/>
        <v>0</v>
      </c>
      <c r="I34" s="145">
        <f t="shared" si="3"/>
        <v>0</v>
      </c>
      <c r="J34" s="145">
        <f t="shared" si="4"/>
        <v>0</v>
      </c>
      <c r="K34" s="146">
        <f t="shared" si="5"/>
        <v>0</v>
      </c>
      <c r="L34" s="147"/>
    </row>
    <row r="35" spans="1:12" x14ac:dyDescent="0.3">
      <c r="A35" s="141"/>
      <c r="B35" s="633"/>
      <c r="C35" s="142"/>
      <c r="D35" s="148">
        <v>9.9999999999999995E-8</v>
      </c>
      <c r="E35" s="144">
        <f t="shared" si="1"/>
        <v>0</v>
      </c>
      <c r="F35" s="684"/>
      <c r="G35" s="746">
        <f t="shared" si="0"/>
        <v>0</v>
      </c>
      <c r="H35" s="145">
        <f t="shared" si="2"/>
        <v>0</v>
      </c>
      <c r="I35" s="145">
        <f t="shared" si="3"/>
        <v>0</v>
      </c>
      <c r="J35" s="145">
        <f t="shared" si="4"/>
        <v>0</v>
      </c>
      <c r="K35" s="146">
        <f t="shared" si="5"/>
        <v>0</v>
      </c>
      <c r="L35" s="147"/>
    </row>
    <row r="36" spans="1:12" x14ac:dyDescent="0.3">
      <c r="A36" s="141"/>
      <c r="B36" s="633"/>
      <c r="C36" s="142"/>
      <c r="D36" s="148">
        <v>9.9999999999999995E-8</v>
      </c>
      <c r="E36" s="144">
        <f t="shared" si="1"/>
        <v>0</v>
      </c>
      <c r="F36" s="684"/>
      <c r="G36" s="746">
        <f t="shared" si="0"/>
        <v>0</v>
      </c>
      <c r="H36" s="145">
        <f t="shared" si="2"/>
        <v>0</v>
      </c>
      <c r="I36" s="145">
        <f t="shared" si="3"/>
        <v>0</v>
      </c>
      <c r="J36" s="145">
        <f t="shared" si="4"/>
        <v>0</v>
      </c>
      <c r="K36" s="146">
        <f t="shared" si="5"/>
        <v>0</v>
      </c>
      <c r="L36" s="147"/>
    </row>
    <row r="37" spans="1:12" x14ac:dyDescent="0.3">
      <c r="A37" s="141"/>
      <c r="B37" s="633"/>
      <c r="C37" s="142"/>
      <c r="D37" s="148">
        <v>9.9999999999999995E-8</v>
      </c>
      <c r="E37" s="144">
        <f t="shared" si="1"/>
        <v>0</v>
      </c>
      <c r="F37" s="684"/>
      <c r="G37" s="746">
        <f t="shared" si="0"/>
        <v>0</v>
      </c>
      <c r="H37" s="145">
        <f t="shared" si="2"/>
        <v>0</v>
      </c>
      <c r="I37" s="145">
        <f t="shared" si="3"/>
        <v>0</v>
      </c>
      <c r="J37" s="145">
        <f t="shared" si="4"/>
        <v>0</v>
      </c>
      <c r="K37" s="146">
        <f t="shared" si="5"/>
        <v>0</v>
      </c>
      <c r="L37" s="147"/>
    </row>
    <row r="38" spans="1:12" x14ac:dyDescent="0.3">
      <c r="A38" s="141"/>
      <c r="B38" s="633"/>
      <c r="C38" s="142"/>
      <c r="D38" s="148">
        <v>9.9999999999999995E-8</v>
      </c>
      <c r="E38" s="144">
        <f t="shared" si="1"/>
        <v>0</v>
      </c>
      <c r="F38" s="684"/>
      <c r="G38" s="746">
        <f t="shared" si="0"/>
        <v>0</v>
      </c>
      <c r="H38" s="145">
        <f t="shared" si="2"/>
        <v>0</v>
      </c>
      <c r="I38" s="145">
        <f t="shared" si="3"/>
        <v>0</v>
      </c>
      <c r="J38" s="145">
        <f t="shared" si="4"/>
        <v>0</v>
      </c>
      <c r="K38" s="146">
        <f t="shared" si="5"/>
        <v>0</v>
      </c>
      <c r="L38" s="147"/>
    </row>
    <row r="39" spans="1:12" x14ac:dyDescent="0.3">
      <c r="A39" s="141"/>
      <c r="B39" s="633"/>
      <c r="C39" s="142"/>
      <c r="D39" s="148">
        <v>9.9999999999999995E-8</v>
      </c>
      <c r="E39" s="144">
        <f t="shared" si="1"/>
        <v>0</v>
      </c>
      <c r="F39" s="684"/>
      <c r="G39" s="746">
        <f t="shared" si="0"/>
        <v>0</v>
      </c>
      <c r="H39" s="145">
        <f t="shared" si="2"/>
        <v>0</v>
      </c>
      <c r="I39" s="145">
        <f t="shared" si="3"/>
        <v>0</v>
      </c>
      <c r="J39" s="145">
        <f t="shared" si="4"/>
        <v>0</v>
      </c>
      <c r="K39" s="146">
        <f t="shared" si="5"/>
        <v>0</v>
      </c>
      <c r="L39" s="147"/>
    </row>
    <row r="40" spans="1:12" x14ac:dyDescent="0.3">
      <c r="A40" s="141"/>
      <c r="B40" s="633"/>
      <c r="C40" s="142"/>
      <c r="D40" s="148">
        <v>9.9999999999999995E-8</v>
      </c>
      <c r="E40" s="144">
        <f t="shared" si="1"/>
        <v>0</v>
      </c>
      <c r="F40" s="684"/>
      <c r="G40" s="746">
        <f t="shared" si="0"/>
        <v>0</v>
      </c>
      <c r="H40" s="145">
        <f t="shared" si="2"/>
        <v>0</v>
      </c>
      <c r="I40" s="145">
        <f t="shared" si="3"/>
        <v>0</v>
      </c>
      <c r="J40" s="145">
        <f t="shared" si="4"/>
        <v>0</v>
      </c>
      <c r="K40" s="146">
        <f t="shared" si="5"/>
        <v>0</v>
      </c>
      <c r="L40" s="147"/>
    </row>
    <row r="41" spans="1:12" x14ac:dyDescent="0.3">
      <c r="A41" s="141"/>
      <c r="B41" s="633"/>
      <c r="C41" s="142"/>
      <c r="D41" s="148">
        <v>9.9999999999999995E-8</v>
      </c>
      <c r="E41" s="144">
        <f t="shared" si="1"/>
        <v>0</v>
      </c>
      <c r="F41" s="684"/>
      <c r="G41" s="746">
        <f t="shared" si="0"/>
        <v>0</v>
      </c>
      <c r="H41" s="145">
        <f t="shared" si="2"/>
        <v>0</v>
      </c>
      <c r="I41" s="145">
        <f t="shared" si="3"/>
        <v>0</v>
      </c>
      <c r="J41" s="145">
        <f t="shared" si="4"/>
        <v>0</v>
      </c>
      <c r="K41" s="146">
        <f t="shared" si="5"/>
        <v>0</v>
      </c>
      <c r="L41" s="147"/>
    </row>
    <row r="42" spans="1:12" x14ac:dyDescent="0.3">
      <c r="A42" s="141"/>
      <c r="B42" s="633"/>
      <c r="C42" s="142"/>
      <c r="D42" s="148">
        <v>9.9999999999999995E-8</v>
      </c>
      <c r="E42" s="144">
        <f t="shared" si="1"/>
        <v>0</v>
      </c>
      <c r="F42" s="684"/>
      <c r="G42" s="746">
        <f t="shared" si="0"/>
        <v>0</v>
      </c>
      <c r="H42" s="145">
        <f t="shared" si="2"/>
        <v>0</v>
      </c>
      <c r="I42" s="145">
        <f t="shared" si="3"/>
        <v>0</v>
      </c>
      <c r="J42" s="145">
        <f t="shared" si="4"/>
        <v>0</v>
      </c>
      <c r="K42" s="146">
        <f t="shared" si="5"/>
        <v>0</v>
      </c>
      <c r="L42" s="147"/>
    </row>
    <row r="43" spans="1:12" x14ac:dyDescent="0.3">
      <c r="A43" s="141"/>
      <c r="B43" s="633"/>
      <c r="C43" s="142"/>
      <c r="D43" s="148">
        <v>9.9999999999999995E-8</v>
      </c>
      <c r="E43" s="144">
        <f t="shared" si="1"/>
        <v>0</v>
      </c>
      <c r="F43" s="686"/>
      <c r="G43" s="747">
        <f t="shared" si="0"/>
        <v>0</v>
      </c>
      <c r="H43" s="145">
        <f t="shared" si="2"/>
        <v>0</v>
      </c>
      <c r="I43" s="145">
        <f t="shared" si="3"/>
        <v>0</v>
      </c>
      <c r="J43" s="145">
        <f t="shared" si="4"/>
        <v>0</v>
      </c>
      <c r="K43" s="146">
        <f t="shared" si="5"/>
        <v>0</v>
      </c>
      <c r="L43" s="147"/>
    </row>
    <row r="44" spans="1:12" ht="15" thickBot="1" x14ac:dyDescent="0.35">
      <c r="A44" s="149"/>
      <c r="B44" s="688"/>
      <c r="C44" s="150"/>
      <c r="D44" s="151">
        <v>9.9999999999999995E-8</v>
      </c>
      <c r="E44" s="152">
        <f t="shared" si="1"/>
        <v>0</v>
      </c>
      <c r="F44" s="687"/>
      <c r="G44" s="748">
        <f t="shared" si="0"/>
        <v>0</v>
      </c>
      <c r="H44" s="153">
        <f t="shared" si="2"/>
        <v>0</v>
      </c>
      <c r="I44" s="153">
        <f t="shared" si="3"/>
        <v>0</v>
      </c>
      <c r="J44" s="153">
        <f t="shared" si="4"/>
        <v>0</v>
      </c>
      <c r="K44" s="154">
        <f t="shared" si="5"/>
        <v>0</v>
      </c>
      <c r="L44" s="155"/>
    </row>
    <row r="45" spans="1:12" ht="15" thickBot="1" x14ac:dyDescent="0.35">
      <c r="A45" s="97"/>
      <c r="C45" s="83"/>
      <c r="D45" s="83"/>
      <c r="E45" s="83"/>
      <c r="F45" s="83"/>
      <c r="G45" s="83"/>
      <c r="H45" s="83"/>
      <c r="I45" s="83"/>
      <c r="J45" s="156" t="s">
        <v>322</v>
      </c>
      <c r="K45" s="157">
        <f>SUM(K20:K44)</f>
        <v>0</v>
      </c>
      <c r="L45" s="158">
        <f>SUM(L20:L44)</f>
        <v>0</v>
      </c>
    </row>
    <row r="46" spans="1:12" x14ac:dyDescent="0.3">
      <c r="A46" s="87" t="s">
        <v>111</v>
      </c>
      <c r="K46" s="159"/>
      <c r="L46" s="160"/>
    </row>
    <row r="47" spans="1:12" x14ac:dyDescent="0.3">
      <c r="A47" s="92" t="s">
        <v>61</v>
      </c>
      <c r="K47" s="161"/>
      <c r="L47" s="162"/>
    </row>
    <row r="48" spans="1:12" ht="28.95" customHeight="1" x14ac:dyDescent="0.3">
      <c r="A48" s="163">
        <v>1</v>
      </c>
      <c r="B48" s="1351" t="s">
        <v>496</v>
      </c>
      <c r="C48" s="1351"/>
      <c r="D48" s="1351"/>
      <c r="E48" s="1351"/>
      <c r="F48" s="1351"/>
      <c r="G48" s="1351"/>
      <c r="H48" s="1351"/>
      <c r="I48" s="1351"/>
      <c r="J48" s="1351"/>
      <c r="K48" s="1351"/>
      <c r="L48" s="1352"/>
    </row>
    <row r="49" spans="1:12" x14ac:dyDescent="0.3">
      <c r="A49" s="163">
        <v>2</v>
      </c>
      <c r="B49" t="s">
        <v>497</v>
      </c>
      <c r="K49" s="161"/>
      <c r="L49" s="162"/>
    </row>
    <row r="50" spans="1:12" x14ac:dyDescent="0.3">
      <c r="A50" s="563" t="s">
        <v>498</v>
      </c>
      <c r="B50" s="164" t="s">
        <v>499</v>
      </c>
      <c r="K50" s="161"/>
      <c r="L50" s="162"/>
    </row>
    <row r="51" spans="1:12" x14ac:dyDescent="0.3">
      <c r="A51" s="563" t="s">
        <v>500</v>
      </c>
      <c r="B51" s="1006" t="s">
        <v>549</v>
      </c>
      <c r="C51" s="1006"/>
      <c r="D51" s="1006"/>
      <c r="E51" s="1006"/>
      <c r="F51" s="1006"/>
      <c r="G51" s="1006"/>
      <c r="H51" s="1006"/>
      <c r="I51" s="1006"/>
      <c r="J51" s="1006"/>
      <c r="K51" s="1006"/>
      <c r="L51" s="1214"/>
    </row>
    <row r="52" spans="1:12" x14ac:dyDescent="0.3">
      <c r="A52" s="563" t="s">
        <v>501</v>
      </c>
      <c r="B52" s="1006" t="s">
        <v>510</v>
      </c>
      <c r="C52" s="1006"/>
      <c r="D52" s="1006"/>
      <c r="E52" s="1006"/>
      <c r="F52" s="1006"/>
      <c r="G52" s="1006"/>
      <c r="H52" s="1006"/>
      <c r="I52" s="1006"/>
      <c r="J52" s="1006"/>
      <c r="K52" s="1006"/>
      <c r="L52" s="1214"/>
    </row>
    <row r="53" spans="1:12" x14ac:dyDescent="0.3">
      <c r="A53" s="163"/>
      <c r="B53" s="1354" t="s">
        <v>502</v>
      </c>
      <c r="C53" s="1354"/>
      <c r="D53" s="1354"/>
      <c r="E53" s="1354"/>
      <c r="F53" s="1354"/>
      <c r="G53" s="1354"/>
      <c r="H53" s="1354"/>
      <c r="I53" s="1354"/>
      <c r="J53" s="1354"/>
      <c r="K53" s="1354"/>
      <c r="L53" s="1355"/>
    </row>
    <row r="54" spans="1:12" x14ac:dyDescent="0.3">
      <c r="A54" s="163">
        <v>3</v>
      </c>
      <c r="B54" s="1353" t="s">
        <v>383</v>
      </c>
      <c r="C54" s="1006"/>
      <c r="D54" s="1006"/>
      <c r="E54" s="1006"/>
      <c r="F54" s="1006"/>
      <c r="G54" s="1006"/>
      <c r="H54" s="1006"/>
      <c r="I54" s="1006"/>
      <c r="J54" s="1006"/>
      <c r="K54" s="1006"/>
      <c r="L54" s="1214"/>
    </row>
    <row r="55" spans="1:12" s="27" customFormat="1" ht="28.95" customHeight="1" x14ac:dyDescent="0.3">
      <c r="A55" s="163">
        <v>4</v>
      </c>
      <c r="B55" s="1265" t="s">
        <v>384</v>
      </c>
      <c r="C55" s="1265"/>
      <c r="D55" s="1265"/>
      <c r="E55" s="1265"/>
      <c r="F55" s="1265"/>
      <c r="G55" s="1265"/>
      <c r="H55" s="1265"/>
      <c r="I55" s="1265"/>
      <c r="J55" s="1265"/>
      <c r="K55" s="1265"/>
      <c r="L55" s="1340"/>
    </row>
    <row r="56" spans="1:12" x14ac:dyDescent="0.3">
      <c r="A56" s="163">
        <v>5</v>
      </c>
      <c r="B56" s="1353" t="s">
        <v>548</v>
      </c>
      <c r="C56" s="1006"/>
      <c r="D56" s="1006"/>
      <c r="E56" s="1006"/>
      <c r="F56" s="1006"/>
      <c r="G56" s="1006"/>
      <c r="H56" s="1006"/>
      <c r="I56" s="1006"/>
      <c r="J56" s="1006"/>
      <c r="K56" s="1006"/>
      <c r="L56" s="1214"/>
    </row>
    <row r="57" spans="1:12" x14ac:dyDescent="0.3">
      <c r="A57" s="163">
        <v>6</v>
      </c>
      <c r="B57" s="1265" t="s">
        <v>512</v>
      </c>
      <c r="C57" s="1265"/>
      <c r="D57" s="1265"/>
      <c r="E57" s="1265"/>
      <c r="F57" s="1265"/>
      <c r="G57" s="1265"/>
      <c r="H57" s="1265"/>
      <c r="I57" s="1265"/>
      <c r="J57" s="1265"/>
      <c r="K57" s="1265"/>
      <c r="L57" s="1340"/>
    </row>
    <row r="58" spans="1:12" ht="30" customHeight="1" x14ac:dyDescent="0.3">
      <c r="A58" s="163">
        <v>7</v>
      </c>
      <c r="B58" s="1353" t="s">
        <v>642</v>
      </c>
      <c r="C58" s="1006"/>
      <c r="D58" s="1006"/>
      <c r="E58" s="1006"/>
      <c r="F58" s="1006"/>
      <c r="G58" s="1006"/>
      <c r="H58" s="1006"/>
      <c r="I58" s="1006"/>
      <c r="J58" s="1006"/>
      <c r="K58" s="1006"/>
      <c r="L58" s="1214"/>
    </row>
    <row r="59" spans="1:12" x14ac:dyDescent="0.3">
      <c r="A59" s="163">
        <v>8</v>
      </c>
      <c r="B59" s="166" t="s">
        <v>505</v>
      </c>
      <c r="C59" s="161"/>
      <c r="D59" s="161"/>
      <c r="E59" s="161"/>
      <c r="F59" s="161"/>
      <c r="G59" s="161"/>
      <c r="H59" s="161"/>
      <c r="I59" s="161"/>
      <c r="J59" s="161"/>
      <c r="K59" s="167"/>
      <c r="L59" s="168"/>
    </row>
    <row r="60" spans="1:12" x14ac:dyDescent="0.3">
      <c r="A60" s="169"/>
      <c r="B60" s="166"/>
      <c r="C60" s="161"/>
      <c r="D60" s="161"/>
      <c r="E60" s="161"/>
      <c r="F60" s="161"/>
      <c r="G60" s="161"/>
      <c r="H60" s="161"/>
      <c r="I60" s="161"/>
      <c r="J60" s="161"/>
      <c r="K60" s="167"/>
      <c r="L60" s="168"/>
    </row>
    <row r="61" spans="1:12" x14ac:dyDescent="0.3">
      <c r="A61" s="169" t="s">
        <v>385</v>
      </c>
      <c r="B61" s="1356" t="s">
        <v>51</v>
      </c>
      <c r="C61" s="1356"/>
      <c r="D61" s="1356"/>
      <c r="E61" s="1356"/>
      <c r="F61" s="170" t="s">
        <v>386</v>
      </c>
      <c r="H61" s="161"/>
      <c r="I61" s="161"/>
      <c r="J61" s="161"/>
      <c r="K61" s="167"/>
      <c r="L61" s="168"/>
    </row>
    <row r="62" spans="1:12" x14ac:dyDescent="0.3">
      <c r="A62" s="169"/>
      <c r="B62" s="1356" t="s">
        <v>387</v>
      </c>
      <c r="C62" s="1356"/>
      <c r="D62" s="1356"/>
      <c r="E62" s="1356"/>
      <c r="F62" s="170" t="s">
        <v>388</v>
      </c>
      <c r="H62" s="161"/>
      <c r="I62" s="161"/>
      <c r="J62" s="161"/>
      <c r="K62" s="167"/>
      <c r="L62" s="168"/>
    </row>
    <row r="63" spans="1:12" x14ac:dyDescent="0.3">
      <c r="A63" s="169"/>
      <c r="B63" s="1356" t="s">
        <v>370</v>
      </c>
      <c r="C63" s="1356"/>
      <c r="D63" s="1356"/>
      <c r="E63" s="1356"/>
      <c r="F63" s="170" t="s">
        <v>389</v>
      </c>
      <c r="H63" s="161"/>
      <c r="I63" s="161"/>
      <c r="J63" s="161"/>
      <c r="K63" s="167"/>
      <c r="L63" s="168"/>
    </row>
    <row r="64" spans="1:12" x14ac:dyDescent="0.3">
      <c r="A64" s="169"/>
      <c r="B64" s="1356" t="s">
        <v>390</v>
      </c>
      <c r="C64" s="1356"/>
      <c r="D64" s="1356"/>
      <c r="E64" s="1356"/>
      <c r="F64" s="170" t="s">
        <v>391</v>
      </c>
      <c r="H64" s="161"/>
      <c r="I64" s="161"/>
      <c r="J64" s="161"/>
      <c r="L64" s="2"/>
    </row>
    <row r="65" spans="1:12" x14ac:dyDescent="0.3">
      <c r="A65" s="169"/>
      <c r="B65" s="1356" t="s">
        <v>507</v>
      </c>
      <c r="C65" s="1356"/>
      <c r="D65" s="1356"/>
      <c r="E65" s="1356"/>
      <c r="F65" s="170" t="s">
        <v>392</v>
      </c>
      <c r="H65" s="161"/>
      <c r="I65" s="161"/>
      <c r="J65" s="161"/>
      <c r="L65" s="2"/>
    </row>
    <row r="66" spans="1:12" x14ac:dyDescent="0.3">
      <c r="A66" s="171"/>
      <c r="B66" s="1356" t="s">
        <v>405</v>
      </c>
      <c r="C66" s="1356"/>
      <c r="D66" s="1356"/>
      <c r="E66" s="1356"/>
      <c r="F66" s="170" t="s">
        <v>393</v>
      </c>
      <c r="H66" s="161"/>
      <c r="I66" s="161"/>
      <c r="J66" s="161"/>
      <c r="L66" s="2"/>
    </row>
    <row r="67" spans="1:12" ht="15" thickBot="1" x14ac:dyDescent="0.35">
      <c r="A67" s="1"/>
      <c r="L67" s="2"/>
    </row>
    <row r="68" spans="1:12" x14ac:dyDescent="0.3">
      <c r="A68" s="172" t="s">
        <v>57</v>
      </c>
      <c r="B68" s="173"/>
      <c r="C68" s="173"/>
      <c r="D68" s="173"/>
      <c r="E68" s="173"/>
      <c r="F68" s="173"/>
      <c r="G68" s="173"/>
      <c r="H68" s="173"/>
      <c r="I68" s="173"/>
      <c r="J68" s="173"/>
      <c r="K68" s="173"/>
      <c r="L68" s="174"/>
    </row>
    <row r="69" spans="1:12" x14ac:dyDescent="0.3">
      <c r="A69" s="175" t="s">
        <v>654</v>
      </c>
      <c r="B69" s="176"/>
      <c r="C69" s="176"/>
      <c r="D69" s="176"/>
      <c r="E69" s="176"/>
      <c r="F69" s="176"/>
      <c r="G69" s="176"/>
      <c r="H69" s="176"/>
      <c r="I69" s="176"/>
      <c r="J69" s="176"/>
      <c r="K69" s="176"/>
      <c r="L69" s="177"/>
    </row>
    <row r="70" spans="1:12" ht="15" thickBot="1" x14ac:dyDescent="0.35">
      <c r="A70" s="1368" t="s">
        <v>655</v>
      </c>
      <c r="B70" s="1369"/>
      <c r="C70" s="1369"/>
      <c r="D70" s="1369"/>
      <c r="E70" s="1369"/>
      <c r="F70" s="1369"/>
      <c r="G70" s="1369"/>
      <c r="H70" s="1369"/>
      <c r="I70" s="1369"/>
      <c r="J70" s="178"/>
      <c r="K70" s="178"/>
      <c r="L70" s="179"/>
    </row>
    <row r="71" spans="1:12" x14ac:dyDescent="0.3">
      <c r="A71" s="1223" t="s">
        <v>630</v>
      </c>
      <c r="B71" s="1224"/>
      <c r="C71" s="1224"/>
      <c r="D71" s="485"/>
      <c r="E71" s="485"/>
      <c r="F71" s="485"/>
      <c r="G71" s="485"/>
      <c r="H71" s="485"/>
      <c r="I71" s="485"/>
      <c r="J71" s="483"/>
      <c r="K71" s="483"/>
      <c r="L71" s="484"/>
    </row>
    <row r="72" spans="1:12" s="507" customFormat="1" ht="12.6" thickBot="1" x14ac:dyDescent="0.3">
      <c r="A72" s="475" t="s">
        <v>636</v>
      </c>
      <c r="B72" s="476"/>
      <c r="C72" s="476"/>
      <c r="D72" s="476"/>
      <c r="E72" s="517"/>
      <c r="F72" s="517"/>
      <c r="G72" s="517"/>
      <c r="H72" s="517"/>
      <c r="I72" s="517"/>
      <c r="J72" s="517"/>
      <c r="K72" s="474"/>
      <c r="L72" s="477" t="s">
        <v>873</v>
      </c>
    </row>
  </sheetData>
  <sheetProtection algorithmName="SHA-512" hashValue="fHCnbRf9AgBndS+3z20VkuzKgDG+ofq5yHkAj8fuWguNxIBX+uENXf6dknA/IuPnOr5Eq8pZyerBrEJve0bF2g==" saltValue="hvOrZ9X3HpHcCfokbFXNJg==" spinCount="100000" sheet="1" objects="1" scenarios="1"/>
  <mergeCells count="22">
    <mergeCell ref="B48:L48"/>
    <mergeCell ref="B53:L53"/>
    <mergeCell ref="B54:L54"/>
    <mergeCell ref="B55:L55"/>
    <mergeCell ref="B57:L57"/>
    <mergeCell ref="B51:L51"/>
    <mergeCell ref="B52:L52"/>
    <mergeCell ref="B56:L56"/>
    <mergeCell ref="B58:L58"/>
    <mergeCell ref="B61:E61"/>
    <mergeCell ref="A71:C71"/>
    <mergeCell ref="B62:E62"/>
    <mergeCell ref="B63:E63"/>
    <mergeCell ref="B64:E64"/>
    <mergeCell ref="B65:E65"/>
    <mergeCell ref="B66:E66"/>
    <mergeCell ref="A70:I70"/>
    <mergeCell ref="B1:J1"/>
    <mergeCell ref="A2:L2"/>
    <mergeCell ref="A4:L4"/>
    <mergeCell ref="A15:C15"/>
    <mergeCell ref="J15:K15"/>
  </mergeCells>
  <conditionalFormatting sqref="D44:L44">
    <cfRule type="expression" dxfId="6" priority="6">
      <formula>$A44=""</formula>
    </cfRule>
  </conditionalFormatting>
  <conditionalFormatting sqref="D22:K44 E21:K21 D20:D30">
    <cfRule type="expression" dxfId="5" priority="5">
      <formula>$A20=""</formula>
    </cfRule>
  </conditionalFormatting>
  <conditionalFormatting sqref="A10:L13">
    <cfRule type="expression" dxfId="4" priority="4">
      <formula>$J$9="no"</formula>
    </cfRule>
  </conditionalFormatting>
  <conditionalFormatting sqref="A7:K7">
    <cfRule type="expression" dxfId="3" priority="3">
      <formula>$J$6="No"</formula>
    </cfRule>
  </conditionalFormatting>
  <conditionalFormatting sqref="D21">
    <cfRule type="expression" dxfId="2" priority="2">
      <formula>$A21=""</formula>
    </cfRule>
  </conditionalFormatting>
  <conditionalFormatting sqref="D21">
    <cfRule type="expression" dxfId="1" priority="1">
      <formula>$A21=""</formula>
    </cfRule>
  </conditionalFormatting>
  <dataValidations count="3">
    <dataValidation type="list" allowBlank="1" showInputMessage="1" showErrorMessage="1" sqref="J9 J6" xr:uid="{3921FEF8-986D-4F24-8CCD-C8A5A4F07335}">
      <formula1>$AA$7:$AA$8</formula1>
    </dataValidation>
    <dataValidation type="decimal" operator="lessThanOrEqual" allowBlank="1" showInputMessage="1" showErrorMessage="1" error="The maximum hours per month cannot exceed the Hours Per Week x 4.3333." sqref="F20:F44" xr:uid="{F7218AE7-4F7C-414A-8884-1FEFE9EB38F1}">
      <formula1>ROUND(D20*4.3333,2)</formula1>
    </dataValidation>
    <dataValidation allowBlank="1" showInputMessage="1" showErrorMessage="1" prompt="If salaried employee, please convert to hourly rate." sqref="C20" xr:uid="{DB903AD2-B995-4D7F-94A0-4F8F5F98512F}"/>
  </dataValidations>
  <printOptions horizontalCentered="1"/>
  <pageMargins left="0" right="0" top="0.75" bottom="0.75" header="0.3" footer="0.3"/>
  <pageSetup scale="56"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C3B4C-D1E3-4CCA-A79B-8A862DA79E5C}">
  <sheetPr codeName="Sheet2">
    <tabColor theme="9" tint="0.59999389629810485"/>
    <pageSetUpPr fitToPage="1"/>
  </sheetPr>
  <dimension ref="A1:H55"/>
  <sheetViews>
    <sheetView zoomScaleNormal="100" workbookViewId="0">
      <selection activeCell="B8" sqref="B8"/>
    </sheetView>
  </sheetViews>
  <sheetFormatPr defaultRowHeight="14.4" x14ac:dyDescent="0.3"/>
  <cols>
    <col min="1" max="1" width="19.109375" customWidth="1"/>
    <col min="2" max="2" width="17.44140625" customWidth="1"/>
    <col min="3" max="4" width="13.33203125" customWidth="1"/>
    <col min="5" max="5" width="14.88671875" customWidth="1"/>
    <col min="6" max="7" width="14.6640625" customWidth="1"/>
    <col min="8" max="8" width="15.33203125" customWidth="1"/>
    <col min="9" max="10" width="4.33203125" customWidth="1"/>
  </cols>
  <sheetData>
    <row r="1" spans="1:8" ht="15" thickBot="1" x14ac:dyDescent="0.35">
      <c r="A1" s="80" t="s">
        <v>36</v>
      </c>
      <c r="B1" s="1415">
        <f>'Budget Summary'!$D9</f>
        <v>0</v>
      </c>
      <c r="C1" s="1111"/>
      <c r="D1" s="1111"/>
      <c r="E1" s="1111"/>
      <c r="F1" s="1111"/>
      <c r="G1" s="81" t="s">
        <v>13</v>
      </c>
      <c r="H1" s="103">
        <f>'Budget Summary'!$H9</f>
        <v>0</v>
      </c>
    </row>
    <row r="2" spans="1:8" ht="19.2" customHeight="1" thickBot="1" x14ac:dyDescent="0.35">
      <c r="A2" s="1416" t="s">
        <v>593</v>
      </c>
      <c r="B2" s="1417"/>
      <c r="C2" s="1417"/>
      <c r="D2" s="1417"/>
      <c r="E2" s="1417"/>
      <c r="F2" s="1417"/>
      <c r="G2" s="1418"/>
      <c r="H2" s="1419"/>
    </row>
    <row r="3" spans="1:8" x14ac:dyDescent="0.3">
      <c r="A3" s="180"/>
      <c r="B3" s="181"/>
      <c r="C3" s="181"/>
      <c r="D3" s="181"/>
      <c r="E3" s="181"/>
      <c r="F3" s="181"/>
      <c r="G3" s="182"/>
      <c r="H3" s="183"/>
    </row>
    <row r="4" spans="1:8" ht="15" thickBot="1" x14ac:dyDescent="0.35">
      <c r="A4" s="690" t="s">
        <v>736</v>
      </c>
      <c r="B4" s="184"/>
      <c r="C4" s="184"/>
      <c r="D4" s="184"/>
      <c r="E4" s="184"/>
      <c r="F4" s="184"/>
      <c r="G4" s="185"/>
      <c r="H4" s="186"/>
    </row>
    <row r="5" spans="1:8" ht="15" thickBot="1" x14ac:dyDescent="0.35">
      <c r="A5" s="187"/>
      <c r="B5" s="187">
        <v>1</v>
      </c>
      <c r="C5" s="187">
        <v>2</v>
      </c>
      <c r="D5" s="187"/>
      <c r="E5" s="187"/>
      <c r="F5" s="187"/>
      <c r="G5" s="188"/>
      <c r="H5" s="82">
        <v>3</v>
      </c>
    </row>
    <row r="6" spans="1:8" s="4" customFormat="1" ht="92.4" customHeight="1" thickBot="1" x14ac:dyDescent="0.35">
      <c r="A6" s="538" t="s">
        <v>578</v>
      </c>
      <c r="B6" s="941" t="s">
        <v>394</v>
      </c>
      <c r="C6" s="516" t="s">
        <v>576</v>
      </c>
      <c r="D6" s="516" t="s">
        <v>58</v>
      </c>
      <c r="E6" s="516" t="s">
        <v>395</v>
      </c>
      <c r="F6" s="516" t="s">
        <v>396</v>
      </c>
      <c r="G6" s="516" t="s">
        <v>397</v>
      </c>
      <c r="H6" s="516" t="s">
        <v>481</v>
      </c>
    </row>
    <row r="7" spans="1:8" ht="15" thickBot="1" x14ac:dyDescent="0.35">
      <c r="A7" s="189" t="s">
        <v>59</v>
      </c>
      <c r="B7" s="190" t="s">
        <v>60</v>
      </c>
      <c r="C7" s="191">
        <v>400</v>
      </c>
      <c r="D7" s="245">
        <v>0.5</v>
      </c>
      <c r="E7" s="248">
        <v>0.5</v>
      </c>
      <c r="F7" s="192">
        <v>200</v>
      </c>
      <c r="G7" s="192">
        <f>F7*12</f>
        <v>2400</v>
      </c>
      <c r="H7" s="193">
        <v>2400</v>
      </c>
    </row>
    <row r="8" spans="1:8" x14ac:dyDescent="0.3">
      <c r="A8" s="194">
        <f>'O - Admin Labor'!A20</f>
        <v>0</v>
      </c>
      <c r="B8" s="133"/>
      <c r="C8" s="195"/>
      <c r="D8" s="246">
        <f>'O - Admin Labor'!G20</f>
        <v>0</v>
      </c>
      <c r="E8" s="246">
        <f>1-(D8*100)%</f>
        <v>1</v>
      </c>
      <c r="F8" s="196">
        <f>+D8*C8</f>
        <v>0</v>
      </c>
      <c r="G8" s="196">
        <f>ROUND(F8*12,2)</f>
        <v>0</v>
      </c>
      <c r="H8" s="197"/>
    </row>
    <row r="9" spans="1:8" x14ac:dyDescent="0.3">
      <c r="A9" s="198">
        <f>'O - Admin Labor'!A21</f>
        <v>0</v>
      </c>
      <c r="B9" s="199"/>
      <c r="C9" s="142"/>
      <c r="D9" s="246">
        <f>'O - Admin Labor'!G21</f>
        <v>0</v>
      </c>
      <c r="E9" s="246">
        <f t="shared" ref="E9:E32" si="0">1-(D9*100)%</f>
        <v>1</v>
      </c>
      <c r="F9" s="196">
        <f t="shared" ref="F9:F32" si="1">+D9*C9</f>
        <v>0</v>
      </c>
      <c r="G9" s="196">
        <f t="shared" ref="G9:G32" si="2">ROUND(F9*12,2)</f>
        <v>0</v>
      </c>
      <c r="H9" s="200"/>
    </row>
    <row r="10" spans="1:8" x14ac:dyDescent="0.3">
      <c r="A10" s="198">
        <f>'O - Admin Labor'!A22</f>
        <v>0</v>
      </c>
      <c r="B10" s="199"/>
      <c r="C10" s="142"/>
      <c r="D10" s="246">
        <f>'O - Admin Labor'!G22</f>
        <v>0</v>
      </c>
      <c r="E10" s="246">
        <f t="shared" si="0"/>
        <v>1</v>
      </c>
      <c r="F10" s="196">
        <f t="shared" si="1"/>
        <v>0</v>
      </c>
      <c r="G10" s="196">
        <f t="shared" si="2"/>
        <v>0</v>
      </c>
      <c r="H10" s="200"/>
    </row>
    <row r="11" spans="1:8" x14ac:dyDescent="0.3">
      <c r="A11" s="198">
        <f>'O - Admin Labor'!A23</f>
        <v>0</v>
      </c>
      <c r="B11" s="199"/>
      <c r="C11" s="142"/>
      <c r="D11" s="246">
        <f>'O - Admin Labor'!G23</f>
        <v>0</v>
      </c>
      <c r="E11" s="246">
        <f t="shared" si="0"/>
        <v>1</v>
      </c>
      <c r="F11" s="196">
        <f t="shared" si="1"/>
        <v>0</v>
      </c>
      <c r="G11" s="196">
        <f t="shared" si="2"/>
        <v>0</v>
      </c>
      <c r="H11" s="200"/>
    </row>
    <row r="12" spans="1:8" x14ac:dyDescent="0.3">
      <c r="A12" s="198">
        <f>'O - Admin Labor'!A24</f>
        <v>0</v>
      </c>
      <c r="B12" s="199"/>
      <c r="C12" s="142"/>
      <c r="D12" s="246">
        <f>'O - Admin Labor'!G24</f>
        <v>0</v>
      </c>
      <c r="E12" s="246">
        <f t="shared" si="0"/>
        <v>1</v>
      </c>
      <c r="F12" s="196">
        <f t="shared" si="1"/>
        <v>0</v>
      </c>
      <c r="G12" s="196">
        <f t="shared" si="2"/>
        <v>0</v>
      </c>
      <c r="H12" s="200"/>
    </row>
    <row r="13" spans="1:8" x14ac:dyDescent="0.3">
      <c r="A13" s="198">
        <f>'O - Admin Labor'!A25</f>
        <v>0</v>
      </c>
      <c r="B13" s="199"/>
      <c r="C13" s="142"/>
      <c r="D13" s="246">
        <f>'O - Admin Labor'!G25</f>
        <v>0</v>
      </c>
      <c r="E13" s="246">
        <f t="shared" si="0"/>
        <v>1</v>
      </c>
      <c r="F13" s="196">
        <f t="shared" si="1"/>
        <v>0</v>
      </c>
      <c r="G13" s="196">
        <f t="shared" si="2"/>
        <v>0</v>
      </c>
      <c r="H13" s="200"/>
    </row>
    <row r="14" spans="1:8" x14ac:dyDescent="0.3">
      <c r="A14" s="198">
        <f>'O - Admin Labor'!A26</f>
        <v>0</v>
      </c>
      <c r="B14" s="199"/>
      <c r="C14" s="142"/>
      <c r="D14" s="246">
        <f>'O - Admin Labor'!G26</f>
        <v>0</v>
      </c>
      <c r="E14" s="246">
        <f t="shared" si="0"/>
        <v>1</v>
      </c>
      <c r="F14" s="196">
        <f t="shared" si="1"/>
        <v>0</v>
      </c>
      <c r="G14" s="196">
        <f t="shared" si="2"/>
        <v>0</v>
      </c>
      <c r="H14" s="200"/>
    </row>
    <row r="15" spans="1:8" x14ac:dyDescent="0.3">
      <c r="A15" s="198">
        <f>'O - Admin Labor'!A27</f>
        <v>0</v>
      </c>
      <c r="B15" s="199"/>
      <c r="C15" s="142"/>
      <c r="D15" s="246">
        <f>'O - Admin Labor'!G27</f>
        <v>0</v>
      </c>
      <c r="E15" s="246">
        <f t="shared" si="0"/>
        <v>1</v>
      </c>
      <c r="F15" s="196">
        <f t="shared" si="1"/>
        <v>0</v>
      </c>
      <c r="G15" s="196">
        <f t="shared" si="2"/>
        <v>0</v>
      </c>
      <c r="H15" s="200"/>
    </row>
    <row r="16" spans="1:8" x14ac:dyDescent="0.3">
      <c r="A16" s="198">
        <f>'O - Admin Labor'!A28</f>
        <v>0</v>
      </c>
      <c r="B16" s="199"/>
      <c r="C16" s="142"/>
      <c r="D16" s="246">
        <f>'O - Admin Labor'!G28</f>
        <v>0</v>
      </c>
      <c r="E16" s="246">
        <f t="shared" si="0"/>
        <v>1</v>
      </c>
      <c r="F16" s="196">
        <f t="shared" si="1"/>
        <v>0</v>
      </c>
      <c r="G16" s="196">
        <f t="shared" si="2"/>
        <v>0</v>
      </c>
      <c r="H16" s="200"/>
    </row>
    <row r="17" spans="1:8" x14ac:dyDescent="0.3">
      <c r="A17" s="198">
        <f>'O - Admin Labor'!A29</f>
        <v>0</v>
      </c>
      <c r="B17" s="199"/>
      <c r="C17" s="142"/>
      <c r="D17" s="246">
        <f>'O - Admin Labor'!G29</f>
        <v>0</v>
      </c>
      <c r="E17" s="246">
        <f t="shared" si="0"/>
        <v>1</v>
      </c>
      <c r="F17" s="196">
        <f t="shared" si="1"/>
        <v>0</v>
      </c>
      <c r="G17" s="196">
        <f t="shared" si="2"/>
        <v>0</v>
      </c>
      <c r="H17" s="200"/>
    </row>
    <row r="18" spans="1:8" x14ac:dyDescent="0.3">
      <c r="A18" s="198">
        <f>'O - Admin Labor'!A30</f>
        <v>0</v>
      </c>
      <c r="B18" s="199"/>
      <c r="C18" s="142"/>
      <c r="D18" s="246">
        <f>'O - Admin Labor'!G30</f>
        <v>0</v>
      </c>
      <c r="E18" s="246">
        <f t="shared" si="0"/>
        <v>1</v>
      </c>
      <c r="F18" s="196">
        <f t="shared" si="1"/>
        <v>0</v>
      </c>
      <c r="G18" s="196">
        <f t="shared" si="2"/>
        <v>0</v>
      </c>
      <c r="H18" s="200"/>
    </row>
    <row r="19" spans="1:8" x14ac:dyDescent="0.3">
      <c r="A19" s="198">
        <f>'O - Admin Labor'!A31</f>
        <v>0</v>
      </c>
      <c r="B19" s="199"/>
      <c r="C19" s="142"/>
      <c r="D19" s="246">
        <f>'O - Admin Labor'!G31</f>
        <v>0</v>
      </c>
      <c r="E19" s="246">
        <f t="shared" si="0"/>
        <v>1</v>
      </c>
      <c r="F19" s="196">
        <f t="shared" si="1"/>
        <v>0</v>
      </c>
      <c r="G19" s="196">
        <f t="shared" si="2"/>
        <v>0</v>
      </c>
      <c r="H19" s="200"/>
    </row>
    <row r="20" spans="1:8" x14ac:dyDescent="0.3">
      <c r="A20" s="198">
        <f>'O - Admin Labor'!A32</f>
        <v>0</v>
      </c>
      <c r="B20" s="199"/>
      <c r="C20" s="142"/>
      <c r="D20" s="246">
        <f>'O - Admin Labor'!G32</f>
        <v>0</v>
      </c>
      <c r="E20" s="246">
        <f t="shared" si="0"/>
        <v>1</v>
      </c>
      <c r="F20" s="196">
        <f t="shared" si="1"/>
        <v>0</v>
      </c>
      <c r="G20" s="196">
        <f t="shared" si="2"/>
        <v>0</v>
      </c>
      <c r="H20" s="200"/>
    </row>
    <row r="21" spans="1:8" x14ac:dyDescent="0.3">
      <c r="A21" s="198">
        <f>'O - Admin Labor'!A33</f>
        <v>0</v>
      </c>
      <c r="B21" s="199"/>
      <c r="C21" s="142"/>
      <c r="D21" s="246">
        <f>'O - Admin Labor'!G33</f>
        <v>0</v>
      </c>
      <c r="E21" s="246">
        <f t="shared" si="0"/>
        <v>1</v>
      </c>
      <c r="F21" s="196">
        <f t="shared" si="1"/>
        <v>0</v>
      </c>
      <c r="G21" s="196">
        <f t="shared" si="2"/>
        <v>0</v>
      </c>
      <c r="H21" s="200"/>
    </row>
    <row r="22" spans="1:8" x14ac:dyDescent="0.3">
      <c r="A22" s="198">
        <f>'O - Admin Labor'!A34</f>
        <v>0</v>
      </c>
      <c r="B22" s="199"/>
      <c r="C22" s="142"/>
      <c r="D22" s="246">
        <f>'O - Admin Labor'!G34</f>
        <v>0</v>
      </c>
      <c r="E22" s="246">
        <f t="shared" si="0"/>
        <v>1</v>
      </c>
      <c r="F22" s="196">
        <f t="shared" si="1"/>
        <v>0</v>
      </c>
      <c r="G22" s="196">
        <f t="shared" si="2"/>
        <v>0</v>
      </c>
      <c r="H22" s="200"/>
    </row>
    <row r="23" spans="1:8" x14ac:dyDescent="0.3">
      <c r="A23" s="198">
        <f>'O - Admin Labor'!A35</f>
        <v>0</v>
      </c>
      <c r="B23" s="199"/>
      <c r="C23" s="142"/>
      <c r="D23" s="246">
        <f>'O - Admin Labor'!G35</f>
        <v>0</v>
      </c>
      <c r="E23" s="246">
        <f t="shared" si="0"/>
        <v>1</v>
      </c>
      <c r="F23" s="196">
        <f t="shared" si="1"/>
        <v>0</v>
      </c>
      <c r="G23" s="196">
        <f t="shared" si="2"/>
        <v>0</v>
      </c>
      <c r="H23" s="200"/>
    </row>
    <row r="24" spans="1:8" x14ac:dyDescent="0.3">
      <c r="A24" s="198">
        <f>'O - Admin Labor'!A36</f>
        <v>0</v>
      </c>
      <c r="B24" s="199"/>
      <c r="C24" s="142"/>
      <c r="D24" s="246">
        <f>'O - Admin Labor'!G36</f>
        <v>0</v>
      </c>
      <c r="E24" s="246">
        <f t="shared" si="0"/>
        <v>1</v>
      </c>
      <c r="F24" s="196">
        <f t="shared" si="1"/>
        <v>0</v>
      </c>
      <c r="G24" s="196">
        <f t="shared" si="2"/>
        <v>0</v>
      </c>
      <c r="H24" s="200"/>
    </row>
    <row r="25" spans="1:8" x14ac:dyDescent="0.3">
      <c r="A25" s="198">
        <f>'O - Admin Labor'!A37</f>
        <v>0</v>
      </c>
      <c r="B25" s="199"/>
      <c r="C25" s="142"/>
      <c r="D25" s="246">
        <f>'O - Admin Labor'!G37</f>
        <v>0</v>
      </c>
      <c r="E25" s="246">
        <f t="shared" si="0"/>
        <v>1</v>
      </c>
      <c r="F25" s="196">
        <f t="shared" si="1"/>
        <v>0</v>
      </c>
      <c r="G25" s="196">
        <f t="shared" si="2"/>
        <v>0</v>
      </c>
      <c r="H25" s="200"/>
    </row>
    <row r="26" spans="1:8" x14ac:dyDescent="0.3">
      <c r="A26" s="198">
        <f>'O - Admin Labor'!A38</f>
        <v>0</v>
      </c>
      <c r="B26" s="199"/>
      <c r="C26" s="142"/>
      <c r="D26" s="246">
        <f>'O - Admin Labor'!G38</f>
        <v>0</v>
      </c>
      <c r="E26" s="246">
        <f t="shared" si="0"/>
        <v>1</v>
      </c>
      <c r="F26" s="196">
        <f t="shared" si="1"/>
        <v>0</v>
      </c>
      <c r="G26" s="196">
        <f t="shared" si="2"/>
        <v>0</v>
      </c>
      <c r="H26" s="200"/>
    </row>
    <row r="27" spans="1:8" x14ac:dyDescent="0.3">
      <c r="A27" s="198">
        <f>'O - Admin Labor'!A39</f>
        <v>0</v>
      </c>
      <c r="B27" s="199"/>
      <c r="C27" s="142"/>
      <c r="D27" s="246">
        <f>'O - Admin Labor'!G39</f>
        <v>0</v>
      </c>
      <c r="E27" s="246">
        <f t="shared" si="0"/>
        <v>1</v>
      </c>
      <c r="F27" s="196">
        <f t="shared" si="1"/>
        <v>0</v>
      </c>
      <c r="G27" s="196">
        <f t="shared" si="2"/>
        <v>0</v>
      </c>
      <c r="H27" s="200"/>
    </row>
    <row r="28" spans="1:8" x14ac:dyDescent="0.3">
      <c r="A28" s="198">
        <f>'O - Admin Labor'!A40</f>
        <v>0</v>
      </c>
      <c r="B28" s="199"/>
      <c r="C28" s="142"/>
      <c r="D28" s="246">
        <f>'O - Admin Labor'!G40</f>
        <v>0</v>
      </c>
      <c r="E28" s="246">
        <f t="shared" si="0"/>
        <v>1</v>
      </c>
      <c r="F28" s="196">
        <f t="shared" si="1"/>
        <v>0</v>
      </c>
      <c r="G28" s="196">
        <f t="shared" si="2"/>
        <v>0</v>
      </c>
      <c r="H28" s="200"/>
    </row>
    <row r="29" spans="1:8" x14ac:dyDescent="0.3">
      <c r="A29" s="198">
        <f>'O - Admin Labor'!A41</f>
        <v>0</v>
      </c>
      <c r="B29" s="199"/>
      <c r="C29" s="142"/>
      <c r="D29" s="246">
        <f>'O - Admin Labor'!G41</f>
        <v>0</v>
      </c>
      <c r="E29" s="246">
        <f t="shared" si="0"/>
        <v>1</v>
      </c>
      <c r="F29" s="196">
        <f t="shared" si="1"/>
        <v>0</v>
      </c>
      <c r="G29" s="196">
        <f t="shared" si="2"/>
        <v>0</v>
      </c>
      <c r="H29" s="200"/>
    </row>
    <row r="30" spans="1:8" x14ac:dyDescent="0.3">
      <c r="A30" s="198">
        <f>'O - Admin Labor'!A42</f>
        <v>0</v>
      </c>
      <c r="B30" s="199"/>
      <c r="C30" s="142"/>
      <c r="D30" s="246">
        <f>'O - Admin Labor'!G42</f>
        <v>0</v>
      </c>
      <c r="E30" s="246">
        <f t="shared" si="0"/>
        <v>1</v>
      </c>
      <c r="F30" s="196">
        <f t="shared" si="1"/>
        <v>0</v>
      </c>
      <c r="G30" s="196">
        <f t="shared" si="2"/>
        <v>0</v>
      </c>
      <c r="H30" s="200"/>
    </row>
    <row r="31" spans="1:8" x14ac:dyDescent="0.3">
      <c r="A31" s="198">
        <f>'O - Admin Labor'!A43</f>
        <v>0</v>
      </c>
      <c r="B31" s="199"/>
      <c r="C31" s="142"/>
      <c r="D31" s="246">
        <f>'O - Admin Labor'!G43</f>
        <v>0</v>
      </c>
      <c r="E31" s="246">
        <f t="shared" si="0"/>
        <v>1</v>
      </c>
      <c r="F31" s="196">
        <f t="shared" si="1"/>
        <v>0</v>
      </c>
      <c r="G31" s="196">
        <f t="shared" si="2"/>
        <v>0</v>
      </c>
      <c r="H31" s="200"/>
    </row>
    <row r="32" spans="1:8" ht="15" thickBot="1" x14ac:dyDescent="0.35">
      <c r="A32" s="201">
        <f>'O - Admin Labor'!A44</f>
        <v>0</v>
      </c>
      <c r="B32" s="202"/>
      <c r="C32" s="150"/>
      <c r="D32" s="247">
        <f>'O - Admin Labor'!G44</f>
        <v>0</v>
      </c>
      <c r="E32" s="247">
        <f t="shared" si="0"/>
        <v>1</v>
      </c>
      <c r="F32" s="203">
        <f t="shared" si="1"/>
        <v>0</v>
      </c>
      <c r="G32" s="204">
        <f t="shared" si="2"/>
        <v>0</v>
      </c>
      <c r="H32" s="205"/>
    </row>
    <row r="33" spans="1:8" ht="15" thickBot="1" x14ac:dyDescent="0.35">
      <c r="A33" s="1"/>
      <c r="B33" s="88"/>
      <c r="C33" s="88"/>
      <c r="D33" s="88"/>
      <c r="E33" s="88"/>
      <c r="F33" s="206" t="s">
        <v>399</v>
      </c>
      <c r="G33" s="207">
        <f>SUM(G8:G32)</f>
        <v>0</v>
      </c>
      <c r="H33" s="208">
        <f>SUM(H8:H32)</f>
        <v>0</v>
      </c>
    </row>
    <row r="34" spans="1:8" ht="15" thickBot="1" x14ac:dyDescent="0.35">
      <c r="A34" s="87" t="s">
        <v>7</v>
      </c>
      <c r="B34" s="88"/>
      <c r="C34" s="88"/>
      <c r="E34" s="88"/>
      <c r="F34" s="88"/>
      <c r="G34" s="1420" t="s">
        <v>7</v>
      </c>
      <c r="H34" s="1421"/>
    </row>
    <row r="35" spans="1:8" x14ac:dyDescent="0.3">
      <c r="A35" s="85" t="s">
        <v>372</v>
      </c>
      <c r="B35" s="15"/>
      <c r="C35" s="15"/>
      <c r="D35" s="15"/>
      <c r="E35" s="15"/>
      <c r="F35" s="15"/>
      <c r="G35" s="15"/>
      <c r="H35" s="16"/>
    </row>
    <row r="36" spans="1:8" x14ac:dyDescent="0.3">
      <c r="A36" s="92" t="s">
        <v>61</v>
      </c>
      <c r="C36" s="88"/>
      <c r="E36" s="88"/>
      <c r="F36" s="88"/>
      <c r="G36" s="1420"/>
      <c r="H36" s="1421"/>
    </row>
    <row r="37" spans="1:8" x14ac:dyDescent="0.3">
      <c r="A37" s="92">
        <v>1</v>
      </c>
      <c r="B37" s="88" t="s">
        <v>400</v>
      </c>
      <c r="C37" s="88"/>
      <c r="E37" s="88"/>
      <c r="F37" s="88"/>
      <c r="G37" s="1420"/>
      <c r="H37" s="1421"/>
    </row>
    <row r="38" spans="1:8" x14ac:dyDescent="0.3">
      <c r="A38" s="92">
        <v>2</v>
      </c>
      <c r="B38" s="88" t="s">
        <v>401</v>
      </c>
      <c r="H38" s="2"/>
    </row>
    <row r="39" spans="1:8" x14ac:dyDescent="0.3">
      <c r="A39" s="92">
        <v>3</v>
      </c>
      <c r="B39" s="88" t="s">
        <v>402</v>
      </c>
      <c r="H39" s="2"/>
    </row>
    <row r="40" spans="1:8" x14ac:dyDescent="0.3">
      <c r="A40" s="92"/>
      <c r="B40" s="209"/>
      <c r="C40" s="209"/>
      <c r="D40" s="209"/>
      <c r="E40" s="209"/>
      <c r="F40" s="209"/>
      <c r="G40" s="209"/>
      <c r="H40" s="210"/>
    </row>
    <row r="41" spans="1:8" x14ac:dyDescent="0.3">
      <c r="A41" s="211" t="s">
        <v>737</v>
      </c>
      <c r="B41" s="88"/>
      <c r="H41" s="2"/>
    </row>
    <row r="42" spans="1:8" x14ac:dyDescent="0.3">
      <c r="A42" s="92"/>
      <c r="B42" s="83" t="s">
        <v>91</v>
      </c>
      <c r="C42" s="83"/>
      <c r="E42" s="83" t="s">
        <v>396</v>
      </c>
      <c r="F42" s="88"/>
      <c r="G42" s="83"/>
      <c r="H42" s="93"/>
    </row>
    <row r="43" spans="1:8" x14ac:dyDescent="0.3">
      <c r="A43" s="92"/>
      <c r="B43" s="83" t="s">
        <v>58</v>
      </c>
      <c r="E43" s="83" t="s">
        <v>403</v>
      </c>
      <c r="H43" s="2"/>
    </row>
    <row r="44" spans="1:8" x14ac:dyDescent="0.3">
      <c r="A44" s="92"/>
      <c r="B44" s="83" t="s">
        <v>395</v>
      </c>
      <c r="C44" s="83"/>
      <c r="E44" s="83"/>
      <c r="F44" s="88"/>
      <c r="G44" s="1420"/>
      <c r="H44" s="1421"/>
    </row>
    <row r="45" spans="1:8" ht="15" thickBot="1" x14ac:dyDescent="0.35">
      <c r="A45" s="92"/>
      <c r="B45" s="83"/>
      <c r="H45" s="2"/>
    </row>
    <row r="46" spans="1:8" x14ac:dyDescent="0.3">
      <c r="A46" s="864" t="s">
        <v>841</v>
      </c>
      <c r="B46" s="214"/>
      <c r="C46" s="215"/>
      <c r="D46" s="216"/>
      <c r="E46" s="216"/>
      <c r="F46" s="216"/>
      <c r="G46" s="216"/>
      <c r="H46" s="217"/>
    </row>
    <row r="47" spans="1:8" x14ac:dyDescent="0.3">
      <c r="A47" s="1533"/>
      <c r="B47" s="1360"/>
      <c r="C47" s="1360"/>
      <c r="D47" s="1360"/>
      <c r="E47" s="1360"/>
      <c r="F47" s="1360"/>
      <c r="G47" s="1360"/>
      <c r="H47" s="1380"/>
    </row>
    <row r="48" spans="1:8" x14ac:dyDescent="0.3">
      <c r="A48" s="1534" t="s">
        <v>842</v>
      </c>
      <c r="B48" s="1351"/>
      <c r="C48" s="1351"/>
      <c r="D48" s="1351"/>
      <c r="E48" s="793"/>
      <c r="F48" s="793"/>
      <c r="G48" s="793"/>
      <c r="H48" s="794"/>
    </row>
    <row r="49" spans="1:8" x14ac:dyDescent="0.3">
      <c r="A49" s="845"/>
      <c r="B49" s="793"/>
      <c r="C49" s="793"/>
      <c r="D49" s="793"/>
      <c r="E49" s="793"/>
      <c r="F49" s="793"/>
      <c r="G49" s="793"/>
      <c r="H49" s="794"/>
    </row>
    <row r="50" spans="1:8" x14ac:dyDescent="0.3">
      <c r="A50" s="845"/>
      <c r="B50" s="793"/>
      <c r="C50" s="793"/>
      <c r="D50" s="793"/>
      <c r="E50" s="793"/>
      <c r="F50" s="793"/>
      <c r="G50" s="793"/>
      <c r="H50" s="794"/>
    </row>
    <row r="51" spans="1:8" x14ac:dyDescent="0.3">
      <c r="A51" s="845"/>
      <c r="B51" s="793"/>
      <c r="C51" s="793"/>
      <c r="D51" s="793"/>
      <c r="E51" s="793"/>
      <c r="F51" s="793"/>
      <c r="G51" s="793"/>
      <c r="H51" s="794"/>
    </row>
    <row r="52" spans="1:8" ht="15" thickBot="1" x14ac:dyDescent="0.35">
      <c r="A52" s="845"/>
      <c r="B52" s="793"/>
      <c r="C52" s="793"/>
      <c r="D52" s="793"/>
      <c r="E52" s="793"/>
      <c r="F52" s="793"/>
      <c r="G52" s="793"/>
      <c r="H52" s="794"/>
    </row>
    <row r="53" spans="1:8" ht="15" thickBot="1" x14ac:dyDescent="0.35">
      <c r="A53" s="1412" t="s">
        <v>634</v>
      </c>
      <c r="B53" s="1413"/>
      <c r="C53" s="1413"/>
      <c r="D53" s="1413"/>
      <c r="E53" s="1413"/>
      <c r="F53" s="1413"/>
      <c r="G53" s="1413"/>
      <c r="H53" s="1414"/>
    </row>
    <row r="54" spans="1:8" x14ac:dyDescent="0.3">
      <c r="A54" s="771" t="s">
        <v>593</v>
      </c>
      <c r="B54" s="483"/>
      <c r="C54" s="483"/>
      <c r="D54" s="483"/>
      <c r="E54" s="483"/>
      <c r="F54" s="483"/>
      <c r="G54" s="483"/>
      <c r="H54" s="484"/>
    </row>
    <row r="55" spans="1:8" s="507" customFormat="1" ht="12.6" thickBot="1" x14ac:dyDescent="0.3">
      <c r="A55" s="475" t="s">
        <v>636</v>
      </c>
      <c r="B55" s="476"/>
      <c r="C55" s="476"/>
      <c r="D55" s="476"/>
      <c r="E55" s="517"/>
      <c r="F55" s="517"/>
      <c r="G55" s="474"/>
      <c r="H55" s="477" t="s">
        <v>873</v>
      </c>
    </row>
  </sheetData>
  <sheetProtection algorithmName="SHA-512" hashValue="IjP/16XZnUjBPGmixZT+eYHlFv//e4kSH5/XH5LjmBKZ54N/9ogQb5f1K0oL7/fTlMiO2dMAtcY71QtJzG6tXA==" saltValue="7J4H8vgOUDlFSIUEilnBJg==" spinCount="100000" sheet="1" objects="1" scenarios="1"/>
  <mergeCells count="9">
    <mergeCell ref="A53:H53"/>
    <mergeCell ref="B1:F1"/>
    <mergeCell ref="A2:H2"/>
    <mergeCell ref="G44:H44"/>
    <mergeCell ref="G34:H34"/>
    <mergeCell ref="G36:H36"/>
    <mergeCell ref="G37:H37"/>
    <mergeCell ref="A47:H47"/>
    <mergeCell ref="A48:D48"/>
  </mergeCells>
  <conditionalFormatting sqref="A8:H32">
    <cfRule type="expression" dxfId="0" priority="1">
      <formula>$A8=0</formula>
    </cfRule>
  </conditionalFormatting>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0</xdr:col>
                    <xdr:colOff>0</xdr:colOff>
                    <xdr:row>45</xdr:row>
                    <xdr:rowOff>198120</xdr:rowOff>
                  </from>
                  <to>
                    <xdr:col>2</xdr:col>
                    <xdr:colOff>685800</xdr:colOff>
                    <xdr:row>47</xdr:row>
                    <xdr:rowOff>60960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0</xdr:col>
                    <xdr:colOff>0</xdr:colOff>
                    <xdr:row>47</xdr:row>
                    <xdr:rowOff>160020</xdr:rowOff>
                  </from>
                  <to>
                    <xdr:col>2</xdr:col>
                    <xdr:colOff>685800</xdr:colOff>
                    <xdr:row>49</xdr:row>
                    <xdr:rowOff>30480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0</xdr:col>
                    <xdr:colOff>0</xdr:colOff>
                    <xdr:row>49</xdr:row>
                    <xdr:rowOff>160020</xdr:rowOff>
                  </from>
                  <to>
                    <xdr:col>2</xdr:col>
                    <xdr:colOff>685800</xdr:colOff>
                    <xdr:row>51</xdr:row>
                    <xdr:rowOff>30480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0</xdr:col>
                    <xdr:colOff>0</xdr:colOff>
                    <xdr:row>48</xdr:row>
                    <xdr:rowOff>175260</xdr:rowOff>
                  </from>
                  <to>
                    <xdr:col>7</xdr:col>
                    <xdr:colOff>746760</xdr:colOff>
                    <xdr:row>50</xdr:row>
                    <xdr:rowOff>38100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0</xdr:col>
                    <xdr:colOff>0</xdr:colOff>
                    <xdr:row>50</xdr:row>
                    <xdr:rowOff>175260</xdr:rowOff>
                  </from>
                  <to>
                    <xdr:col>3</xdr:col>
                    <xdr:colOff>754380</xdr:colOff>
                    <xdr:row>52</xdr:row>
                    <xdr:rowOff>30480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C389-B36E-4DEE-98B2-B00C943B9C2F}">
  <sheetPr codeName="Sheet29">
    <tabColor theme="9" tint="0.59999389629810485"/>
    <pageSetUpPr fitToPage="1"/>
  </sheetPr>
  <dimension ref="A1:I48"/>
  <sheetViews>
    <sheetView zoomScaleNormal="100" workbookViewId="0">
      <selection activeCell="A8" sqref="A8:C8"/>
    </sheetView>
  </sheetViews>
  <sheetFormatPr defaultRowHeight="14.4" x14ac:dyDescent="0.3"/>
  <cols>
    <col min="1" max="1" width="10" customWidth="1"/>
    <col min="2" max="3" width="12.6640625" customWidth="1"/>
    <col min="4" max="4" width="19.6640625" customWidth="1"/>
    <col min="5" max="5" width="13.6640625" customWidth="1"/>
    <col min="6" max="6" width="19.5546875" customWidth="1"/>
    <col min="7" max="7" width="16.109375" customWidth="1"/>
    <col min="8" max="8" width="15.6640625" bestFit="1" customWidth="1"/>
  </cols>
  <sheetData>
    <row r="1" spans="1:9" ht="15" thickBot="1" x14ac:dyDescent="0.35">
      <c r="A1" s="80" t="s">
        <v>36</v>
      </c>
      <c r="B1" s="1283">
        <f>'Budget Summary'!$D9</f>
        <v>0</v>
      </c>
      <c r="C1" s="1283"/>
      <c r="D1" s="1283"/>
      <c r="E1" s="1283"/>
      <c r="F1" s="1283"/>
      <c r="G1" s="249" t="s">
        <v>13</v>
      </c>
      <c r="H1" s="103">
        <f>'Budget Summary'!$H9</f>
        <v>0</v>
      </c>
      <c r="I1" s="629" t="s">
        <v>319</v>
      </c>
    </row>
    <row r="2" spans="1:9" ht="16.2" thickBot="1" x14ac:dyDescent="0.35">
      <c r="A2" s="1284" t="s">
        <v>631</v>
      </c>
      <c r="B2" s="1285"/>
      <c r="C2" s="1285"/>
      <c r="D2" s="1285"/>
      <c r="E2" s="1285"/>
      <c r="F2" s="1285"/>
      <c r="G2" s="1285"/>
      <c r="H2" s="1286"/>
      <c r="I2" s="629" t="s">
        <v>81</v>
      </c>
    </row>
    <row r="3" spans="1:9" ht="178.2" customHeight="1" thickBot="1" x14ac:dyDescent="0.35">
      <c r="A3" s="1535" t="s">
        <v>716</v>
      </c>
      <c r="B3" s="1536"/>
      <c r="C3" s="1536"/>
      <c r="D3" s="1536"/>
      <c r="E3" s="1536"/>
      <c r="F3" s="1536"/>
      <c r="G3" s="1536"/>
      <c r="H3" s="1537"/>
    </row>
    <row r="4" spans="1:9" x14ac:dyDescent="0.3">
      <c r="A4" s="87"/>
      <c r="B4" s="88"/>
      <c r="C4" s="88"/>
      <c r="D4" s="88"/>
      <c r="E4" s="88"/>
      <c r="F4" s="88"/>
      <c r="G4" s="88"/>
      <c r="H4" s="221"/>
    </row>
    <row r="5" spans="1:9" ht="15" thickBot="1" x14ac:dyDescent="0.35">
      <c r="A5" s="98"/>
      <c r="B5" s="99"/>
      <c r="C5" s="99"/>
      <c r="D5" s="99"/>
      <c r="E5" s="99"/>
      <c r="F5" s="99"/>
      <c r="G5" s="99"/>
      <c r="H5" s="250"/>
    </row>
    <row r="6" spans="1:9" ht="15" thickBot="1" x14ac:dyDescent="0.35">
      <c r="A6" s="1189">
        <v>1</v>
      </c>
      <c r="B6" s="1169"/>
      <c r="C6" s="1169"/>
      <c r="D6" s="188">
        <v>2</v>
      </c>
      <c r="E6" s="251">
        <v>3</v>
      </c>
      <c r="F6" s="188"/>
      <c r="G6" s="251">
        <v>4</v>
      </c>
      <c r="H6" s="188">
        <v>5</v>
      </c>
    </row>
    <row r="7" spans="1:9" ht="43.2" x14ac:dyDescent="0.3">
      <c r="A7" s="1538" t="s">
        <v>657</v>
      </c>
      <c r="B7" s="1539"/>
      <c r="C7" s="1540"/>
      <c r="D7" s="252" t="s">
        <v>63</v>
      </c>
      <c r="E7" s="252" t="s">
        <v>64</v>
      </c>
      <c r="F7" s="252" t="s">
        <v>480</v>
      </c>
      <c r="G7" s="252" t="s">
        <v>481</v>
      </c>
      <c r="H7" s="253" t="s">
        <v>65</v>
      </c>
    </row>
    <row r="8" spans="1:9" x14ac:dyDescent="0.3">
      <c r="A8" s="1304"/>
      <c r="B8" s="1305"/>
      <c r="C8" s="1306"/>
      <c r="D8" s="254"/>
      <c r="E8" s="255"/>
      <c r="F8" s="256" t="str">
        <f>IF(D8&lt;1,"",D8*E8)</f>
        <v/>
      </c>
      <c r="G8" s="254"/>
      <c r="H8" s="286" t="s">
        <v>7</v>
      </c>
    </row>
    <row r="9" spans="1:9" x14ac:dyDescent="0.3">
      <c r="A9" s="1261"/>
      <c r="B9" s="1288"/>
      <c r="C9" s="1262"/>
      <c r="D9" s="257"/>
      <c r="E9" s="223"/>
      <c r="F9" s="256" t="str">
        <f t="shared" ref="F9:F17" si="0">IF(D9&lt;1,"",D9*E9)</f>
        <v/>
      </c>
      <c r="G9" s="257"/>
      <c r="H9" s="290"/>
    </row>
    <row r="10" spans="1:9" x14ac:dyDescent="0.3">
      <c r="A10" s="1261"/>
      <c r="B10" s="1288"/>
      <c r="C10" s="1262"/>
      <c r="D10" s="257"/>
      <c r="E10" s="223"/>
      <c r="F10" s="256" t="str">
        <f t="shared" si="0"/>
        <v/>
      </c>
      <c r="G10" s="257"/>
      <c r="H10" s="290"/>
    </row>
    <row r="11" spans="1:9" x14ac:dyDescent="0.3">
      <c r="A11" s="1261"/>
      <c r="B11" s="1288"/>
      <c r="C11" s="1262"/>
      <c r="D11" s="257"/>
      <c r="E11" s="223"/>
      <c r="F11" s="256" t="str">
        <f t="shared" si="0"/>
        <v/>
      </c>
      <c r="G11" s="257"/>
      <c r="H11" s="290"/>
    </row>
    <row r="12" spans="1:9" x14ac:dyDescent="0.3">
      <c r="A12" s="1261"/>
      <c r="B12" s="1288"/>
      <c r="C12" s="1262"/>
      <c r="D12" s="257"/>
      <c r="E12" s="223"/>
      <c r="F12" s="256" t="str">
        <f t="shared" si="0"/>
        <v/>
      </c>
      <c r="G12" s="257"/>
      <c r="H12" s="290"/>
    </row>
    <row r="13" spans="1:9" x14ac:dyDescent="0.3">
      <c r="A13" s="1261"/>
      <c r="B13" s="1288"/>
      <c r="C13" s="1262"/>
      <c r="D13" s="257"/>
      <c r="E13" s="223"/>
      <c r="F13" s="256" t="str">
        <f t="shared" si="0"/>
        <v/>
      </c>
      <c r="G13" s="257"/>
      <c r="H13" s="290"/>
    </row>
    <row r="14" spans="1:9" x14ac:dyDescent="0.3">
      <c r="A14" s="1261"/>
      <c r="B14" s="1288"/>
      <c r="C14" s="1262"/>
      <c r="D14" s="257"/>
      <c r="E14" s="223"/>
      <c r="F14" s="256" t="str">
        <f t="shared" si="0"/>
        <v/>
      </c>
      <c r="G14" s="257"/>
      <c r="H14" s="290"/>
    </row>
    <row r="15" spans="1:9" x14ac:dyDescent="0.3">
      <c r="A15" s="1261"/>
      <c r="B15" s="1288"/>
      <c r="C15" s="1262"/>
      <c r="D15" s="257"/>
      <c r="E15" s="223"/>
      <c r="F15" s="256" t="str">
        <f t="shared" si="0"/>
        <v/>
      </c>
      <c r="G15" s="257"/>
      <c r="H15" s="290"/>
    </row>
    <row r="16" spans="1:9" x14ac:dyDescent="0.3">
      <c r="A16" s="1261"/>
      <c r="B16" s="1288"/>
      <c r="C16" s="1262"/>
      <c r="D16" s="257"/>
      <c r="E16" s="223"/>
      <c r="F16" s="256" t="str">
        <f t="shared" si="0"/>
        <v/>
      </c>
      <c r="G16" s="257"/>
      <c r="H16" s="290"/>
    </row>
    <row r="17" spans="1:8" ht="15" thickBot="1" x14ac:dyDescent="0.35">
      <c r="A17" s="1263"/>
      <c r="B17" s="1289"/>
      <c r="C17" s="1264"/>
      <c r="D17" s="258"/>
      <c r="E17" s="259"/>
      <c r="F17" s="256" t="str">
        <f t="shared" si="0"/>
        <v/>
      </c>
      <c r="G17" s="150"/>
      <c r="H17" s="298"/>
    </row>
    <row r="18" spans="1:8" ht="15" thickBot="1" x14ac:dyDescent="0.35">
      <c r="A18" s="1290"/>
      <c r="B18" s="1291"/>
      <c r="C18" s="1291"/>
      <c r="D18" s="83"/>
      <c r="E18" s="188" t="s">
        <v>37</v>
      </c>
      <c r="F18" s="260">
        <f>SUM(F8:F17)</f>
        <v>0</v>
      </c>
      <c r="G18" s="260">
        <f>SUM(G8:G17)</f>
        <v>0</v>
      </c>
      <c r="H18" s="93"/>
    </row>
    <row r="19" spans="1:8" x14ac:dyDescent="0.3">
      <c r="A19" s="261"/>
      <c r="B19" s="262"/>
      <c r="C19" s="262"/>
      <c r="D19" s="262"/>
      <c r="E19" s="263"/>
      <c r="F19" s="263"/>
      <c r="G19" s="263"/>
      <c r="H19" s="264"/>
    </row>
    <row r="20" spans="1:8" ht="15" thickBot="1" x14ac:dyDescent="0.35">
      <c r="A20" s="261" t="s">
        <v>66</v>
      </c>
      <c r="B20" s="262"/>
      <c r="C20" s="262"/>
      <c r="D20" s="262"/>
      <c r="E20" s="262"/>
      <c r="F20" s="262"/>
      <c r="G20" s="262"/>
      <c r="H20" s="264"/>
    </row>
    <row r="21" spans="1:8" x14ac:dyDescent="0.3">
      <c r="A21" s="1541" t="s">
        <v>83</v>
      </c>
      <c r="B21" s="1542"/>
      <c r="C21" s="1542"/>
      <c r="D21" s="1542"/>
      <c r="E21" s="1542"/>
      <c r="F21" s="1542"/>
      <c r="G21" s="1542"/>
      <c r="H21" s="1543"/>
    </row>
    <row r="22" spans="1:8" x14ac:dyDescent="0.3">
      <c r="A22" s="1544"/>
      <c r="B22" s="1545"/>
      <c r="C22" s="1545"/>
      <c r="D22" s="1545"/>
      <c r="E22" s="1545"/>
      <c r="F22" s="1545"/>
      <c r="G22" s="1545"/>
      <c r="H22" s="1546"/>
    </row>
    <row r="23" spans="1:8" x14ac:dyDescent="0.3">
      <c r="A23" s="1544"/>
      <c r="B23" s="1545"/>
      <c r="C23" s="1545"/>
      <c r="D23" s="1545"/>
      <c r="E23" s="1545"/>
      <c r="F23" s="1545"/>
      <c r="G23" s="1545"/>
      <c r="H23" s="1546"/>
    </row>
    <row r="24" spans="1:8" ht="15" thickBot="1" x14ac:dyDescent="0.35">
      <c r="A24" s="1547"/>
      <c r="B24" s="1548"/>
      <c r="C24" s="1548"/>
      <c r="D24" s="1548"/>
      <c r="E24" s="1548"/>
      <c r="F24" s="1548"/>
      <c r="G24" s="1548"/>
      <c r="H24" s="1549"/>
    </row>
    <row r="25" spans="1:8" x14ac:dyDescent="0.3">
      <c r="A25" s="1"/>
      <c r="H25" s="2"/>
    </row>
    <row r="26" spans="1:8" x14ac:dyDescent="0.3">
      <c r="A26" s="1"/>
      <c r="H26" s="2"/>
    </row>
    <row r="27" spans="1:8" x14ac:dyDescent="0.3">
      <c r="A27" s="1471" t="s">
        <v>632</v>
      </c>
      <c r="B27" s="1456"/>
      <c r="C27" s="1456"/>
      <c r="D27" s="1456"/>
      <c r="E27" s="237"/>
      <c r="F27" s="237"/>
      <c r="G27" s="237"/>
      <c r="H27" s="238"/>
    </row>
    <row r="28" spans="1:8" x14ac:dyDescent="0.3">
      <c r="A28" s="92" t="s">
        <v>56</v>
      </c>
      <c r="B28" s="265"/>
      <c r="C28" s="265"/>
      <c r="D28" s="265"/>
      <c r="E28" s="265"/>
      <c r="F28" s="265"/>
      <c r="G28" s="265"/>
      <c r="H28" s="266"/>
    </row>
    <row r="29" spans="1:8" s="27" customFormat="1" ht="29.4" customHeight="1" x14ac:dyDescent="0.3">
      <c r="A29" s="165">
        <v>1</v>
      </c>
      <c r="B29" s="1265" t="s">
        <v>409</v>
      </c>
      <c r="C29" s="1265"/>
      <c r="D29" s="1265"/>
      <c r="E29" s="1265"/>
      <c r="F29" s="1265"/>
      <c r="G29" s="1265"/>
      <c r="H29" s="1340"/>
    </row>
    <row r="30" spans="1:8" ht="14.25" customHeight="1" x14ac:dyDescent="0.3">
      <c r="A30" s="169">
        <v>2</v>
      </c>
      <c r="B30" s="166" t="s">
        <v>410</v>
      </c>
      <c r="C30" s="489"/>
      <c r="D30" s="489"/>
      <c r="E30" s="489"/>
      <c r="F30" s="489"/>
      <c r="G30" s="489"/>
      <c r="H30" s="490"/>
    </row>
    <row r="31" spans="1:8" ht="12.75" customHeight="1" x14ac:dyDescent="0.3">
      <c r="A31" s="169">
        <v>3</v>
      </c>
      <c r="B31" s="166" t="s">
        <v>417</v>
      </c>
      <c r="C31" s="489"/>
      <c r="D31" s="489"/>
      <c r="E31" s="489"/>
      <c r="F31" s="489"/>
      <c r="G31" s="489"/>
      <c r="H31" s="2"/>
    </row>
    <row r="32" spans="1:8" ht="15" customHeight="1" x14ac:dyDescent="0.3">
      <c r="A32" s="169">
        <v>4</v>
      </c>
      <c r="B32" s="166" t="s">
        <v>475</v>
      </c>
      <c r="C32" s="489"/>
      <c r="D32" s="489"/>
      <c r="E32" s="489"/>
      <c r="F32" s="489"/>
      <c r="G32" s="489"/>
      <c r="H32" s="490"/>
    </row>
    <row r="33" spans="1:8" ht="27" customHeight="1" x14ac:dyDescent="0.3">
      <c r="A33" s="165">
        <v>5</v>
      </c>
      <c r="B33" s="1265" t="s">
        <v>660</v>
      </c>
      <c r="C33" s="1265"/>
      <c r="D33" s="1265"/>
      <c r="E33" s="1265"/>
      <c r="F33" s="1265"/>
      <c r="G33" s="1265"/>
      <c r="H33" s="1340"/>
    </row>
    <row r="34" spans="1:8" ht="13.5" customHeight="1" x14ac:dyDescent="0.3">
      <c r="A34" s="169"/>
      <c r="B34" s="166"/>
      <c r="C34" s="489"/>
      <c r="D34" s="489"/>
      <c r="E34" s="489"/>
      <c r="F34" s="489"/>
      <c r="G34" s="489"/>
      <c r="H34" s="490"/>
    </row>
    <row r="35" spans="1:8" ht="13.5" customHeight="1" x14ac:dyDescent="0.3">
      <c r="A35" s="232" t="s">
        <v>476</v>
      </c>
      <c r="C35" s="489"/>
      <c r="D35" s="489"/>
      <c r="E35" s="489"/>
      <c r="F35" s="489"/>
      <c r="G35" s="489"/>
      <c r="H35" s="490"/>
    </row>
    <row r="36" spans="1:8" ht="13.5" customHeight="1" thickBot="1" x14ac:dyDescent="0.35">
      <c r="A36" s="233"/>
      <c r="B36" s="493" t="s">
        <v>430</v>
      </c>
      <c r="C36" s="513"/>
      <c r="D36" s="513"/>
      <c r="E36" s="513"/>
      <c r="F36" s="513"/>
      <c r="G36" s="513"/>
      <c r="H36" s="514"/>
    </row>
    <row r="37" spans="1:8" x14ac:dyDescent="0.3">
      <c r="A37" s="1472"/>
      <c r="B37" s="1473"/>
      <c r="C37" s="1473"/>
      <c r="D37" s="1473"/>
      <c r="E37" s="1473"/>
      <c r="F37" s="1473"/>
      <c r="G37" s="1473"/>
      <c r="H37" s="1474"/>
    </row>
    <row r="38" spans="1:8" x14ac:dyDescent="0.3">
      <c r="A38" s="1550" t="s">
        <v>841</v>
      </c>
      <c r="B38" s="1359"/>
      <c r="C38" s="1359"/>
      <c r="D38" s="1359"/>
      <c r="E38" s="1359"/>
      <c r="F38" s="1359"/>
      <c r="G38" s="1359"/>
      <c r="H38" s="1422"/>
    </row>
    <row r="39" spans="1:8" x14ac:dyDescent="0.3">
      <c r="A39" s="848"/>
      <c r="B39" s="853"/>
      <c r="C39" s="367"/>
      <c r="D39" s="367"/>
      <c r="E39" s="367"/>
      <c r="F39" s="367"/>
      <c r="G39" s="367"/>
      <c r="H39" s="854"/>
    </row>
    <row r="40" spans="1:8" x14ac:dyDescent="0.3">
      <c r="A40" s="848"/>
      <c r="B40" s="853"/>
      <c r="C40" s="367"/>
      <c r="D40" s="367"/>
      <c r="E40" s="367"/>
      <c r="F40" s="367"/>
      <c r="G40" s="367"/>
      <c r="H40" s="854"/>
    </row>
    <row r="41" spans="1:8" x14ac:dyDescent="0.3">
      <c r="A41" s="848"/>
      <c r="B41" s="853"/>
      <c r="C41" s="367"/>
      <c r="D41" s="367"/>
      <c r="E41" s="367"/>
      <c r="F41" s="367"/>
      <c r="G41" s="367"/>
      <c r="H41" s="854"/>
    </row>
    <row r="42" spans="1:8" x14ac:dyDescent="0.3">
      <c r="A42" s="1191" t="s">
        <v>844</v>
      </c>
      <c r="B42" s="1551"/>
      <c r="C42" s="1551"/>
      <c r="D42" s="1551"/>
      <c r="E42" s="793"/>
      <c r="F42" s="793"/>
      <c r="G42" s="793"/>
      <c r="H42" s="794"/>
    </row>
    <row r="43" spans="1:8" x14ac:dyDescent="0.3">
      <c r="A43" s="783"/>
      <c r="B43" s="793"/>
      <c r="C43" s="793"/>
      <c r="D43" s="793"/>
      <c r="E43" s="793"/>
      <c r="F43" s="793"/>
      <c r="G43" s="793"/>
      <c r="H43" s="794"/>
    </row>
    <row r="44" spans="1:8" ht="15" thickBot="1" x14ac:dyDescent="0.35">
      <c r="A44" s="783"/>
      <c r="B44" s="793"/>
      <c r="C44" s="793"/>
      <c r="D44" s="793"/>
      <c r="E44" s="793"/>
      <c r="F44" s="793"/>
      <c r="G44" s="793"/>
      <c r="H44" s="794"/>
    </row>
    <row r="45" spans="1:8" x14ac:dyDescent="0.3">
      <c r="A45" s="1343" t="s">
        <v>72</v>
      </c>
      <c r="B45" s="1344"/>
      <c r="C45" s="1344"/>
      <c r="D45" s="1344"/>
      <c r="E45" s="1344"/>
      <c r="F45" s="1344"/>
      <c r="G45" s="1344"/>
      <c r="H45" s="1345"/>
    </row>
    <row r="46" spans="1:8" ht="15" thickBot="1" x14ac:dyDescent="0.35">
      <c r="A46" s="11"/>
      <c r="B46" s="5"/>
      <c r="C46" s="5"/>
      <c r="D46" s="5"/>
      <c r="E46" s="5"/>
      <c r="F46" s="5"/>
      <c r="G46" s="5"/>
      <c r="H46" s="12"/>
    </row>
    <row r="47" spans="1:8" ht="15" thickBot="1" x14ac:dyDescent="0.35">
      <c r="A47" s="774" t="s">
        <v>631</v>
      </c>
      <c r="B47" s="480"/>
      <c r="C47" s="776"/>
      <c r="D47" s="480"/>
      <c r="E47" s="480"/>
      <c r="F47" s="480"/>
      <c r="G47" s="480"/>
      <c r="H47" s="481"/>
    </row>
    <row r="48" spans="1:8" s="507" customFormat="1" ht="12.6" thickBot="1" x14ac:dyDescent="0.3">
      <c r="A48" s="475" t="s">
        <v>636</v>
      </c>
      <c r="B48" s="476"/>
      <c r="C48" s="476"/>
      <c r="D48" s="476"/>
      <c r="E48" s="517"/>
      <c r="F48" s="517"/>
      <c r="G48" s="474"/>
      <c r="H48" s="477" t="s">
        <v>873</v>
      </c>
    </row>
  </sheetData>
  <sheetProtection algorithmName="SHA-512" hashValue="i0LnUN6Tl7xIa+2cNzHok+/Vy+TnMOJ3Y+6+PX+/BzwC3IllLlEe5MRTkeR/OJWtf2CNxVBgesRxojT8J0cJ1g==" saltValue="EynKH6+amzoxJiTI/h7JAw==" spinCount="100000" sheet="1" objects="1" scenarios="1"/>
  <mergeCells count="24">
    <mergeCell ref="A45:H45"/>
    <mergeCell ref="A17:C17"/>
    <mergeCell ref="A18:C18"/>
    <mergeCell ref="A21:H24"/>
    <mergeCell ref="A37:H37"/>
    <mergeCell ref="B29:H29"/>
    <mergeCell ref="A27:D27"/>
    <mergeCell ref="B33:H33"/>
    <mergeCell ref="A38:H38"/>
    <mergeCell ref="A42:D42"/>
    <mergeCell ref="A8:C8"/>
    <mergeCell ref="B1:F1"/>
    <mergeCell ref="A2:H2"/>
    <mergeCell ref="A3:H3"/>
    <mergeCell ref="A6:C6"/>
    <mergeCell ref="A7:C7"/>
    <mergeCell ref="A14:C14"/>
    <mergeCell ref="A15:C15"/>
    <mergeCell ref="A16:C16"/>
    <mergeCell ref="A9:C9"/>
    <mergeCell ref="A10:C10"/>
    <mergeCell ref="A11:C11"/>
    <mergeCell ref="A12:C12"/>
    <mergeCell ref="A13:C13"/>
  </mergeCells>
  <dataValidations count="1">
    <dataValidation type="list" allowBlank="1" showInputMessage="1" showErrorMessage="1" sqref="H8:H17" xr:uid="{43A575B7-394F-41CF-B617-8CF0902E0B5A}">
      <formula1>$I$1:$I$2</formula1>
    </dataValidation>
  </dataValidations>
  <pageMargins left="0.7" right="0.7" top="0.75" bottom="0.75" header="0.3" footer="0.3"/>
  <pageSetup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7" r:id="rId4" name="Check Box 5">
              <controlPr defaultSize="0" autoFill="0" autoLine="0" autoPict="0">
                <anchor moveWithCells="1">
                  <from>
                    <xdr:col>0</xdr:col>
                    <xdr:colOff>0</xdr:colOff>
                    <xdr:row>41</xdr:row>
                    <xdr:rowOff>175260</xdr:rowOff>
                  </from>
                  <to>
                    <xdr:col>6</xdr:col>
                    <xdr:colOff>7620</xdr:colOff>
                    <xdr:row>43</xdr:row>
                    <xdr:rowOff>45720</xdr:rowOff>
                  </to>
                </anchor>
              </controlPr>
            </control>
          </mc:Choice>
        </mc:AlternateContent>
        <mc:AlternateContent xmlns:mc="http://schemas.openxmlformats.org/markup-compatibility/2006">
          <mc:Choice Requires="x14">
            <control shapeId="64518" r:id="rId5" name="Check Box 6">
              <controlPr defaultSize="0" autoFill="0" autoLine="0" autoPict="0">
                <anchor moveWithCells="1">
                  <from>
                    <xdr:col>0</xdr:col>
                    <xdr:colOff>0</xdr:colOff>
                    <xdr:row>37</xdr:row>
                    <xdr:rowOff>160020</xdr:rowOff>
                  </from>
                  <to>
                    <xdr:col>4</xdr:col>
                    <xdr:colOff>251460</xdr:colOff>
                    <xdr:row>39</xdr:row>
                    <xdr:rowOff>22860</xdr:rowOff>
                  </to>
                </anchor>
              </controlPr>
            </control>
          </mc:Choice>
        </mc:AlternateContent>
        <mc:AlternateContent xmlns:mc="http://schemas.openxmlformats.org/markup-compatibility/2006">
          <mc:Choice Requires="x14">
            <control shapeId="64519" r:id="rId6" name="Check Box 7">
              <controlPr defaultSize="0" autoFill="0" autoLine="0" autoPict="0">
                <anchor moveWithCells="1">
                  <from>
                    <xdr:col>0</xdr:col>
                    <xdr:colOff>0</xdr:colOff>
                    <xdr:row>39</xdr:row>
                    <xdr:rowOff>0</xdr:rowOff>
                  </from>
                  <to>
                    <xdr:col>6</xdr:col>
                    <xdr:colOff>426720</xdr:colOff>
                    <xdr:row>40</xdr:row>
                    <xdr:rowOff>0</xdr:rowOff>
                  </to>
                </anchor>
              </controlPr>
            </control>
          </mc:Choice>
        </mc:AlternateContent>
        <mc:AlternateContent xmlns:mc="http://schemas.openxmlformats.org/markup-compatibility/2006">
          <mc:Choice Requires="x14">
            <control shapeId="64520" r:id="rId7" name="Check Box 8">
              <controlPr defaultSize="0" autoFill="0" autoLine="0" autoPict="0">
                <anchor moveWithCells="1">
                  <from>
                    <xdr:col>0</xdr:col>
                    <xdr:colOff>0</xdr:colOff>
                    <xdr:row>40</xdr:row>
                    <xdr:rowOff>0</xdr:rowOff>
                  </from>
                  <to>
                    <xdr:col>3</xdr:col>
                    <xdr:colOff>1036320</xdr:colOff>
                    <xdr:row>41</xdr:row>
                    <xdr:rowOff>0</xdr:rowOff>
                  </to>
                </anchor>
              </controlPr>
            </control>
          </mc:Choice>
        </mc:AlternateContent>
        <mc:AlternateContent xmlns:mc="http://schemas.openxmlformats.org/markup-compatibility/2006">
          <mc:Choice Requires="x14">
            <control shapeId="64521" r:id="rId8" name="Check Box 9">
              <controlPr defaultSize="0" autoFill="0" autoLine="0" autoPict="0">
                <anchor moveWithCells="1">
                  <from>
                    <xdr:col>0</xdr:col>
                    <xdr:colOff>0</xdr:colOff>
                    <xdr:row>42</xdr:row>
                    <xdr:rowOff>175260</xdr:rowOff>
                  </from>
                  <to>
                    <xdr:col>6</xdr:col>
                    <xdr:colOff>7620</xdr:colOff>
                    <xdr:row>44</xdr:row>
                    <xdr:rowOff>38100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359C-4E71-40E5-B9FC-347DA23646F1}">
  <sheetPr codeName="Sheet28">
    <tabColor theme="9" tint="0.59999389629810485"/>
    <pageSetUpPr fitToPage="1"/>
  </sheetPr>
  <dimension ref="A1:AA51"/>
  <sheetViews>
    <sheetView zoomScaleNormal="100" workbookViewId="0">
      <selection activeCell="A9" sqref="A9:C9"/>
    </sheetView>
  </sheetViews>
  <sheetFormatPr defaultRowHeight="14.4" x14ac:dyDescent="0.3"/>
  <cols>
    <col min="4" max="4" width="13.88671875" customWidth="1"/>
    <col min="5" max="5" width="18.5546875" customWidth="1"/>
    <col min="6" max="6" width="18.33203125" customWidth="1"/>
    <col min="7" max="7" width="16.6640625" customWidth="1"/>
    <col min="8" max="8" width="14.33203125" customWidth="1"/>
    <col min="9" max="9" width="18.33203125" customWidth="1"/>
    <col min="10" max="10" width="14.109375" customWidth="1"/>
    <col min="11" max="11" width="14" customWidth="1"/>
  </cols>
  <sheetData>
    <row r="1" spans="1:27" ht="15" thickBot="1" x14ac:dyDescent="0.35">
      <c r="A1" s="80" t="s">
        <v>36</v>
      </c>
      <c r="B1" s="1445">
        <f>'Budget Summary'!$D9</f>
        <v>0</v>
      </c>
      <c r="C1" s="1445"/>
      <c r="D1" s="1445"/>
      <c r="E1" s="1445"/>
      <c r="F1" s="1445"/>
      <c r="G1" s="1445"/>
      <c r="H1" s="1555"/>
      <c r="I1" s="1555"/>
      <c r="J1" s="86" t="s">
        <v>13</v>
      </c>
      <c r="K1" s="272">
        <f>'Budget Summary'!$H9</f>
        <v>0</v>
      </c>
      <c r="L1" s="629" t="s">
        <v>319</v>
      </c>
    </row>
    <row r="2" spans="1:27" ht="16.2" thickBot="1" x14ac:dyDescent="0.35">
      <c r="A2" s="1284" t="s">
        <v>633</v>
      </c>
      <c r="B2" s="1285"/>
      <c r="C2" s="1285"/>
      <c r="D2" s="1285"/>
      <c r="E2" s="1285"/>
      <c r="F2" s="1285"/>
      <c r="G2" s="1285"/>
      <c r="H2" s="1285"/>
      <c r="I2" s="1285"/>
      <c r="J2" s="1285"/>
      <c r="K2" s="1286"/>
      <c r="L2" s="629" t="s">
        <v>81</v>
      </c>
    </row>
    <row r="3" spans="1:27" ht="165" customHeight="1" thickBot="1" x14ac:dyDescent="0.35">
      <c r="A3" s="1484" t="s">
        <v>717</v>
      </c>
      <c r="B3" s="1124"/>
      <c r="C3" s="1124"/>
      <c r="D3" s="1124"/>
      <c r="E3" s="1124"/>
      <c r="F3" s="1124"/>
      <c r="G3" s="1124"/>
      <c r="H3" s="1124"/>
      <c r="I3" s="1124"/>
      <c r="J3" s="1124"/>
      <c r="K3" s="1125"/>
    </row>
    <row r="4" spans="1:27" x14ac:dyDescent="0.3">
      <c r="A4" s="269"/>
      <c r="B4" s="577"/>
      <c r="C4" s="577"/>
      <c r="D4" s="577"/>
      <c r="E4" s="577"/>
      <c r="F4" s="577"/>
      <c r="G4" s="577"/>
      <c r="H4" s="577"/>
      <c r="I4" s="577"/>
      <c r="J4" s="577"/>
      <c r="K4" s="96"/>
    </row>
    <row r="5" spans="1:27" ht="15" thickBot="1" x14ac:dyDescent="0.35">
      <c r="A5" s="1"/>
      <c r="B5" s="575"/>
      <c r="C5" s="575"/>
      <c r="D5" s="575"/>
      <c r="E5" s="575"/>
      <c r="F5" s="575"/>
      <c r="G5" s="575"/>
      <c r="H5" s="575"/>
      <c r="I5" s="575"/>
      <c r="J5" s="575"/>
      <c r="K5" s="2"/>
    </row>
    <row r="6" spans="1:27" ht="15" thickBot="1" x14ac:dyDescent="0.35">
      <c r="A6" s="1189">
        <v>1</v>
      </c>
      <c r="B6" s="1169"/>
      <c r="C6" s="1169"/>
      <c r="D6" s="188">
        <v>2</v>
      </c>
      <c r="E6" s="112">
        <v>3</v>
      </c>
      <c r="F6" s="188">
        <v>4</v>
      </c>
      <c r="G6" s="112">
        <v>5</v>
      </c>
      <c r="H6" s="188">
        <v>6</v>
      </c>
      <c r="I6" s="112"/>
      <c r="J6" s="188">
        <v>7</v>
      </c>
      <c r="K6" s="188">
        <v>8</v>
      </c>
    </row>
    <row r="7" spans="1:27" ht="58.2" thickBot="1" x14ac:dyDescent="0.35">
      <c r="A7" s="1207" t="s">
        <v>73</v>
      </c>
      <c r="B7" s="1209"/>
      <c r="C7" s="1485"/>
      <c r="D7" s="274" t="s">
        <v>74</v>
      </c>
      <c r="E7" s="274" t="s">
        <v>75</v>
      </c>
      <c r="F7" s="274" t="s">
        <v>323</v>
      </c>
      <c r="G7" s="274" t="s">
        <v>76</v>
      </c>
      <c r="H7" s="274" t="s">
        <v>324</v>
      </c>
      <c r="I7" s="274" t="s">
        <v>480</v>
      </c>
      <c r="J7" s="274" t="s">
        <v>481</v>
      </c>
      <c r="K7" s="392" t="s">
        <v>78</v>
      </c>
    </row>
    <row r="8" spans="1:27" x14ac:dyDescent="0.3">
      <c r="A8" s="1556" t="s">
        <v>79</v>
      </c>
      <c r="B8" s="1557"/>
      <c r="C8" s="1558"/>
      <c r="D8" s="275">
        <v>40179</v>
      </c>
      <c r="E8" s="276" t="s">
        <v>80</v>
      </c>
      <c r="F8" s="277">
        <v>5000</v>
      </c>
      <c r="G8" s="278">
        <v>5</v>
      </c>
      <c r="H8" s="279">
        <v>0.1</v>
      </c>
      <c r="I8" s="277">
        <f>F8/G8*H8</f>
        <v>100</v>
      </c>
      <c r="J8" s="277">
        <v>0</v>
      </c>
      <c r="K8" s="280" t="s">
        <v>81</v>
      </c>
      <c r="AA8" t="s">
        <v>319</v>
      </c>
    </row>
    <row r="9" spans="1:27" x14ac:dyDescent="0.3">
      <c r="A9" s="1251"/>
      <c r="B9" s="1287"/>
      <c r="C9" s="1252"/>
      <c r="D9" s="729"/>
      <c r="E9" s="281"/>
      <c r="F9" s="282"/>
      <c r="G9" s="283"/>
      <c r="H9" s="284"/>
      <c r="I9" s="285" t="str">
        <f>IF(F9&lt;1,"",F9/G9*H9)</f>
        <v/>
      </c>
      <c r="J9" s="254"/>
      <c r="K9" s="286"/>
      <c r="AA9" t="s">
        <v>81</v>
      </c>
    </row>
    <row r="10" spans="1:27" x14ac:dyDescent="0.3">
      <c r="A10" s="1552"/>
      <c r="B10" s="1553"/>
      <c r="C10" s="1554"/>
      <c r="D10" s="730"/>
      <c r="E10" s="287"/>
      <c r="F10" s="142"/>
      <c r="G10" s="288"/>
      <c r="H10" s="289"/>
      <c r="I10" s="285" t="str">
        <f t="shared" ref="I10:I17" si="0">IF(F10&lt;1,"",F10/G10*H10)</f>
        <v/>
      </c>
      <c r="J10" s="257"/>
      <c r="K10" s="290"/>
    </row>
    <row r="11" spans="1:27" x14ac:dyDescent="0.3">
      <c r="A11" s="1552"/>
      <c r="B11" s="1553"/>
      <c r="C11" s="1554"/>
      <c r="D11" s="730"/>
      <c r="E11" s="287"/>
      <c r="F11" s="142"/>
      <c r="G11" s="288"/>
      <c r="H11" s="289"/>
      <c r="I11" s="285" t="str">
        <f t="shared" si="0"/>
        <v/>
      </c>
      <c r="J11" s="291"/>
      <c r="K11" s="292"/>
    </row>
    <row r="12" spans="1:27" x14ac:dyDescent="0.3">
      <c r="A12" s="1552"/>
      <c r="B12" s="1553"/>
      <c r="C12" s="1554"/>
      <c r="D12" s="730"/>
      <c r="E12" s="287"/>
      <c r="F12" s="142"/>
      <c r="G12" s="288"/>
      <c r="H12" s="289"/>
      <c r="I12" s="285" t="str">
        <f t="shared" si="0"/>
        <v/>
      </c>
      <c r="J12" s="291"/>
      <c r="K12" s="292"/>
    </row>
    <row r="13" spans="1:27" x14ac:dyDescent="0.3">
      <c r="A13" s="1552"/>
      <c r="B13" s="1553"/>
      <c r="C13" s="1554"/>
      <c r="D13" s="730"/>
      <c r="E13" s="287"/>
      <c r="F13" s="142"/>
      <c r="G13" s="288"/>
      <c r="H13" s="289"/>
      <c r="I13" s="285" t="str">
        <f t="shared" si="0"/>
        <v/>
      </c>
      <c r="J13" s="291"/>
      <c r="K13" s="292"/>
    </row>
    <row r="14" spans="1:27" x14ac:dyDescent="0.3">
      <c r="A14" s="1552"/>
      <c r="B14" s="1553"/>
      <c r="C14" s="1554"/>
      <c r="D14" s="730"/>
      <c r="E14" s="287"/>
      <c r="F14" s="142"/>
      <c r="G14" s="288"/>
      <c r="H14" s="289"/>
      <c r="I14" s="285" t="str">
        <f t="shared" si="0"/>
        <v/>
      </c>
      <c r="J14" s="291"/>
      <c r="K14" s="292"/>
    </row>
    <row r="15" spans="1:27" x14ac:dyDescent="0.3">
      <c r="A15" s="1552"/>
      <c r="B15" s="1553"/>
      <c r="C15" s="1554"/>
      <c r="D15" s="730"/>
      <c r="E15" s="287"/>
      <c r="F15" s="142"/>
      <c r="G15" s="288"/>
      <c r="H15" s="289"/>
      <c r="I15" s="285" t="str">
        <f t="shared" si="0"/>
        <v/>
      </c>
      <c r="J15" s="291"/>
      <c r="K15" s="292"/>
    </row>
    <row r="16" spans="1:27" x14ac:dyDescent="0.3">
      <c r="A16" s="1552"/>
      <c r="B16" s="1553"/>
      <c r="C16" s="1554"/>
      <c r="D16" s="730"/>
      <c r="E16" s="287"/>
      <c r="F16" s="142"/>
      <c r="G16" s="288"/>
      <c r="H16" s="289"/>
      <c r="I16" s="285" t="str">
        <f t="shared" si="0"/>
        <v/>
      </c>
      <c r="J16" s="291"/>
      <c r="K16" s="292"/>
    </row>
    <row r="17" spans="1:11" ht="15" thickBot="1" x14ac:dyDescent="0.35">
      <c r="A17" s="1564"/>
      <c r="B17" s="1565"/>
      <c r="C17" s="1566"/>
      <c r="D17" s="731"/>
      <c r="E17" s="293"/>
      <c r="F17" s="294"/>
      <c r="G17" s="295"/>
      <c r="H17" s="296"/>
      <c r="I17" s="297" t="str">
        <f t="shared" si="0"/>
        <v/>
      </c>
      <c r="J17" s="150"/>
      <c r="K17" s="298"/>
    </row>
    <row r="18" spans="1:11" ht="15" thickBot="1" x14ac:dyDescent="0.35">
      <c r="A18" s="229"/>
      <c r="B18" s="578"/>
      <c r="C18" s="578"/>
      <c r="D18" s="575"/>
      <c r="E18" s="575"/>
      <c r="F18" s="575"/>
      <c r="G18" s="579"/>
      <c r="H18" s="299" t="s">
        <v>22</v>
      </c>
      <c r="I18" s="300">
        <f>SUM(I9:I17)</f>
        <v>0</v>
      </c>
      <c r="J18" s="300">
        <f>SUM(J9:J17)</f>
        <v>0</v>
      </c>
      <c r="K18" s="301"/>
    </row>
    <row r="19" spans="1:11" x14ac:dyDescent="0.3">
      <c r="A19" s="1"/>
      <c r="B19" s="575"/>
      <c r="C19" s="575"/>
      <c r="D19" s="575"/>
      <c r="E19" s="575"/>
      <c r="F19" s="575"/>
      <c r="G19" s="575"/>
      <c r="H19" s="575"/>
      <c r="I19" s="575"/>
      <c r="J19" s="575"/>
      <c r="K19" s="2"/>
    </row>
    <row r="20" spans="1:11" ht="15" thickBot="1" x14ac:dyDescent="0.35">
      <c r="A20" s="261" t="s">
        <v>82</v>
      </c>
      <c r="B20" s="580"/>
      <c r="C20" s="580"/>
      <c r="D20" s="580"/>
      <c r="E20" s="580"/>
      <c r="F20" s="580"/>
      <c r="G20" s="580"/>
      <c r="H20" s="580"/>
      <c r="I20" s="580"/>
      <c r="J20" s="580"/>
      <c r="K20" s="264"/>
    </row>
    <row r="21" spans="1:11" x14ac:dyDescent="0.3">
      <c r="A21" s="1423" t="s">
        <v>83</v>
      </c>
      <c r="B21" s="1424"/>
      <c r="C21" s="1424"/>
      <c r="D21" s="1424"/>
      <c r="E21" s="1424"/>
      <c r="F21" s="1424"/>
      <c r="G21" s="1424"/>
      <c r="H21" s="1424"/>
      <c r="I21" s="1424"/>
      <c r="J21" s="1424"/>
      <c r="K21" s="1425"/>
    </row>
    <row r="22" spans="1:11" x14ac:dyDescent="0.3">
      <c r="A22" s="1426"/>
      <c r="B22" s="1559"/>
      <c r="C22" s="1559"/>
      <c r="D22" s="1559"/>
      <c r="E22" s="1559"/>
      <c r="F22" s="1559"/>
      <c r="G22" s="1559"/>
      <c r="H22" s="1559"/>
      <c r="I22" s="1559"/>
      <c r="J22" s="1559"/>
      <c r="K22" s="1428"/>
    </row>
    <row r="23" spans="1:11" x14ac:dyDescent="0.3">
      <c r="A23" s="1426"/>
      <c r="B23" s="1559"/>
      <c r="C23" s="1559"/>
      <c r="D23" s="1559"/>
      <c r="E23" s="1559"/>
      <c r="F23" s="1559"/>
      <c r="G23" s="1559"/>
      <c r="H23" s="1559"/>
      <c r="I23" s="1559"/>
      <c r="J23" s="1559"/>
      <c r="K23" s="1428"/>
    </row>
    <row r="24" spans="1:11" x14ac:dyDescent="0.3">
      <c r="A24" s="1426"/>
      <c r="B24" s="1559"/>
      <c r="C24" s="1559"/>
      <c r="D24" s="1559"/>
      <c r="E24" s="1559"/>
      <c r="F24" s="1559"/>
      <c r="G24" s="1559"/>
      <c r="H24" s="1559"/>
      <c r="I24" s="1559"/>
      <c r="J24" s="1559"/>
      <c r="K24" s="1428"/>
    </row>
    <row r="25" spans="1:11" ht="15" thickBot="1" x14ac:dyDescent="0.35">
      <c r="A25" s="1429"/>
      <c r="B25" s="1430"/>
      <c r="C25" s="1430"/>
      <c r="D25" s="1430"/>
      <c r="E25" s="1430"/>
      <c r="F25" s="1430"/>
      <c r="G25" s="1430"/>
      <c r="H25" s="1430"/>
      <c r="I25" s="1430"/>
      <c r="J25" s="1430"/>
      <c r="K25" s="1431"/>
    </row>
    <row r="26" spans="1:11" x14ac:dyDescent="0.3">
      <c r="A26" s="17"/>
      <c r="B26" s="15"/>
      <c r="C26" s="15"/>
      <c r="D26" s="15"/>
      <c r="E26" s="15"/>
      <c r="F26" s="15"/>
      <c r="G26" s="15"/>
      <c r="H26" s="15"/>
      <c r="I26" s="15"/>
      <c r="J26" s="15"/>
      <c r="K26" s="16"/>
    </row>
    <row r="27" spans="1:11" x14ac:dyDescent="0.3">
      <c r="A27" s="87" t="s">
        <v>595</v>
      </c>
      <c r="B27" s="575"/>
      <c r="C27" s="575"/>
      <c r="D27" s="575"/>
      <c r="E27" s="575"/>
      <c r="F27" s="575"/>
      <c r="G27" s="575"/>
      <c r="H27" s="575"/>
      <c r="I27" s="575"/>
      <c r="J27" s="575"/>
      <c r="K27" s="2"/>
    </row>
    <row r="28" spans="1:11" x14ac:dyDescent="0.3">
      <c r="A28" s="92" t="s">
        <v>56</v>
      </c>
      <c r="B28" s="581"/>
      <c r="C28" s="575"/>
      <c r="D28" s="575"/>
      <c r="E28" s="575"/>
      <c r="F28" s="575"/>
      <c r="G28" s="575"/>
      <c r="H28" s="575"/>
      <c r="I28" s="575"/>
      <c r="J28" s="575"/>
      <c r="K28" s="2"/>
    </row>
    <row r="29" spans="1:11" x14ac:dyDescent="0.3">
      <c r="A29" s="169">
        <v>1</v>
      </c>
      <c r="B29" s="582" t="s">
        <v>418</v>
      </c>
      <c r="C29" s="575"/>
      <c r="D29" s="575"/>
      <c r="E29" s="575"/>
      <c r="F29" s="575"/>
      <c r="G29" s="575"/>
      <c r="H29" s="575"/>
      <c r="I29" s="575"/>
      <c r="J29" s="575"/>
      <c r="K29" s="2"/>
    </row>
    <row r="30" spans="1:11" x14ac:dyDescent="0.3">
      <c r="A30" s="169">
        <v>2</v>
      </c>
      <c r="B30" s="582" t="s">
        <v>420</v>
      </c>
      <c r="C30" s="575"/>
      <c r="D30" s="575"/>
      <c r="E30" s="575"/>
      <c r="F30" s="575"/>
      <c r="G30" s="575"/>
      <c r="H30" s="575"/>
      <c r="I30" s="575"/>
      <c r="J30" s="575"/>
      <c r="K30" s="2"/>
    </row>
    <row r="31" spans="1:11" x14ac:dyDescent="0.3">
      <c r="A31" s="165">
        <v>3</v>
      </c>
      <c r="B31" s="1560" t="s">
        <v>435</v>
      </c>
      <c r="C31" s="1560"/>
      <c r="D31" s="1560"/>
      <c r="E31" s="1560"/>
      <c r="F31" s="1560"/>
      <c r="G31" s="1560"/>
      <c r="H31" s="1560"/>
      <c r="I31" s="1560"/>
      <c r="J31" s="1560"/>
      <c r="K31" s="1487"/>
    </row>
    <row r="32" spans="1:11" x14ac:dyDescent="0.3">
      <c r="A32" s="169">
        <v>4</v>
      </c>
      <c r="B32" s="583" t="s">
        <v>411</v>
      </c>
      <c r="C32" s="575"/>
      <c r="D32" s="575"/>
      <c r="E32" s="575"/>
      <c r="F32" s="575"/>
      <c r="G32" s="575"/>
      <c r="H32" s="575"/>
      <c r="I32" s="575"/>
      <c r="J32" s="575"/>
      <c r="K32" s="2"/>
    </row>
    <row r="33" spans="1:11" x14ac:dyDescent="0.3">
      <c r="A33" s="169">
        <v>5</v>
      </c>
      <c r="B33" s="583" t="s">
        <v>421</v>
      </c>
      <c r="C33" s="576"/>
      <c r="D33" s="576"/>
      <c r="E33" s="576"/>
      <c r="F33" s="576"/>
      <c r="G33" s="576"/>
      <c r="H33" s="576"/>
      <c r="I33" s="576"/>
      <c r="J33" s="576"/>
      <c r="K33" s="221"/>
    </row>
    <row r="34" spans="1:11" x14ac:dyDescent="0.3">
      <c r="A34" s="169">
        <v>6</v>
      </c>
      <c r="B34" s="583" t="s">
        <v>417</v>
      </c>
      <c r="C34" s="576"/>
      <c r="D34" s="576"/>
      <c r="E34" s="576"/>
      <c r="F34" s="576"/>
      <c r="G34" s="576"/>
      <c r="H34" s="576"/>
      <c r="I34" s="576"/>
      <c r="J34" s="576"/>
      <c r="K34" s="221"/>
    </row>
    <row r="35" spans="1:11" x14ac:dyDescent="0.3">
      <c r="A35" s="169">
        <v>7</v>
      </c>
      <c r="B35" s="583" t="s">
        <v>434</v>
      </c>
      <c r="C35" s="575"/>
      <c r="D35" s="575"/>
      <c r="E35" s="575"/>
      <c r="F35" s="575"/>
      <c r="G35" s="575"/>
      <c r="H35" s="575"/>
      <c r="I35" s="575"/>
      <c r="J35" s="575"/>
      <c r="K35" s="2"/>
    </row>
    <row r="36" spans="1:11" x14ac:dyDescent="0.3">
      <c r="A36" s="169">
        <v>8</v>
      </c>
      <c r="B36" s="166" t="s">
        <v>659</v>
      </c>
      <c r="K36" s="2"/>
    </row>
    <row r="37" spans="1:11" x14ac:dyDescent="0.3">
      <c r="A37" s="169"/>
      <c r="B37" s="583"/>
      <c r="C37" s="575"/>
      <c r="D37" s="575"/>
      <c r="E37" s="575"/>
      <c r="F37" s="575"/>
      <c r="G37" s="575"/>
      <c r="H37" s="575"/>
      <c r="I37" s="575"/>
      <c r="J37" s="575"/>
      <c r="K37" s="2"/>
    </row>
    <row r="38" spans="1:11" x14ac:dyDescent="0.3">
      <c r="A38" s="232" t="s">
        <v>474</v>
      </c>
      <c r="B38" s="583"/>
      <c r="C38" s="576"/>
      <c r="D38" s="576"/>
      <c r="E38" s="576"/>
      <c r="F38" s="576"/>
      <c r="G38" s="576"/>
      <c r="H38" s="576"/>
      <c r="I38" s="576"/>
      <c r="J38" s="576"/>
      <c r="K38" s="221"/>
    </row>
    <row r="39" spans="1:11" x14ac:dyDescent="0.3">
      <c r="A39" s="232"/>
      <c r="B39" s="583"/>
      <c r="C39" s="584" t="s">
        <v>432</v>
      </c>
      <c r="D39" s="576"/>
      <c r="E39" s="576"/>
      <c r="F39" s="576"/>
      <c r="G39" s="585" t="s">
        <v>431</v>
      </c>
      <c r="H39" s="576"/>
      <c r="I39" s="576"/>
      <c r="J39" s="576"/>
      <c r="K39" s="221"/>
    </row>
    <row r="40" spans="1:11" x14ac:dyDescent="0.3">
      <c r="A40" s="97"/>
      <c r="B40" s="584"/>
      <c r="C40" s="584"/>
      <c r="D40" s="584"/>
      <c r="E40" s="584"/>
      <c r="F40" s="584"/>
      <c r="G40" s="584"/>
      <c r="H40" s="584"/>
      <c r="I40" s="575"/>
      <c r="J40" s="575"/>
      <c r="K40" s="2"/>
    </row>
    <row r="41" spans="1:11" ht="14.4" customHeight="1" x14ac:dyDescent="0.3">
      <c r="A41" s="1567" t="s">
        <v>841</v>
      </c>
      <c r="B41" s="1568"/>
      <c r="C41" s="1568"/>
      <c r="D41" s="1568"/>
      <c r="E41" s="1568"/>
      <c r="F41" s="865"/>
      <c r="G41" s="865"/>
      <c r="H41" s="865"/>
      <c r="I41" s="865"/>
      <c r="J41" s="865"/>
      <c r="K41" s="866"/>
    </row>
    <row r="42" spans="1:11" x14ac:dyDescent="0.3">
      <c r="A42" s="848"/>
      <c r="B42" s="1488"/>
      <c r="C42" s="1488"/>
      <c r="D42" s="1488"/>
      <c r="E42" s="1488"/>
      <c r="F42" s="1488"/>
      <c r="G42" s="1488"/>
      <c r="H42" s="1488"/>
      <c r="I42" s="1488"/>
      <c r="J42" s="1488"/>
      <c r="K42" s="1489"/>
    </row>
    <row r="43" spans="1:11" x14ac:dyDescent="0.3">
      <c r="A43" s="848"/>
      <c r="B43" s="1488"/>
      <c r="C43" s="1488"/>
      <c r="D43" s="1488"/>
      <c r="E43" s="1488"/>
      <c r="F43" s="1488"/>
      <c r="G43" s="1488"/>
      <c r="H43" s="1488"/>
      <c r="I43" s="1488"/>
      <c r="J43" s="1488"/>
      <c r="K43" s="1489"/>
    </row>
    <row r="44" spans="1:11" ht="15" thickBot="1" x14ac:dyDescent="0.35">
      <c r="A44" s="848"/>
      <c r="B44" s="1569"/>
      <c r="C44" s="1569"/>
      <c r="D44" s="1569"/>
      <c r="E44" s="1569"/>
      <c r="F44" s="1569"/>
      <c r="G44" s="1569"/>
      <c r="H44" s="1569"/>
      <c r="I44" s="1569"/>
      <c r="J44" s="1569"/>
      <c r="K44" s="1570"/>
    </row>
    <row r="45" spans="1:11" x14ac:dyDescent="0.3">
      <c r="A45" s="1571" t="s">
        <v>842</v>
      </c>
      <c r="B45" s="1351"/>
      <c r="C45" s="1351"/>
      <c r="D45" s="1351"/>
      <c r="E45" s="788"/>
      <c r="F45" s="788"/>
      <c r="G45" s="788"/>
      <c r="H45" s="788"/>
      <c r="I45" s="788"/>
      <c r="J45" s="788"/>
      <c r="K45" s="789"/>
    </row>
    <row r="46" spans="1:11" x14ac:dyDescent="0.3">
      <c r="A46" s="848"/>
      <c r="B46" s="855"/>
      <c r="C46" s="855"/>
      <c r="D46" s="855"/>
      <c r="E46" s="855"/>
      <c r="F46" s="855"/>
      <c r="G46" s="855"/>
      <c r="H46" s="855"/>
      <c r="I46" s="855"/>
      <c r="J46" s="855"/>
      <c r="K46" s="856"/>
    </row>
    <row r="47" spans="1:11" ht="15" thickBot="1" x14ac:dyDescent="0.35">
      <c r="A47" s="848"/>
      <c r="B47" s="855"/>
      <c r="C47" s="855"/>
      <c r="D47" s="855"/>
      <c r="E47" s="855"/>
      <c r="F47" s="855"/>
      <c r="G47" s="855"/>
      <c r="H47" s="855"/>
      <c r="I47" s="855"/>
      <c r="J47" s="855"/>
      <c r="K47" s="856"/>
    </row>
    <row r="48" spans="1:11" ht="15" thickBot="1" x14ac:dyDescent="0.35">
      <c r="A48" s="1561" t="s">
        <v>72</v>
      </c>
      <c r="B48" s="1562"/>
      <c r="C48" s="1562"/>
      <c r="D48" s="1562"/>
      <c r="E48" s="1562"/>
      <c r="F48" s="1562"/>
      <c r="G48" s="1562"/>
      <c r="H48" s="1562"/>
      <c r="I48" s="1562"/>
      <c r="J48" s="1562"/>
      <c r="K48" s="1563"/>
    </row>
    <row r="49" spans="1:11" ht="15" thickBot="1" x14ac:dyDescent="0.35">
      <c r="A49" s="508"/>
      <c r="B49" s="509"/>
      <c r="C49" s="509"/>
      <c r="D49" s="509"/>
      <c r="E49" s="509"/>
      <c r="F49" s="509"/>
      <c r="G49" s="509"/>
      <c r="H49" s="509"/>
      <c r="I49" s="509"/>
      <c r="J49" s="509"/>
      <c r="K49" s="510"/>
    </row>
    <row r="50" spans="1:11" ht="15" thickBot="1" x14ac:dyDescent="0.35">
      <c r="A50" s="774" t="s">
        <v>633</v>
      </c>
      <c r="B50" s="480"/>
      <c r="C50" s="480"/>
      <c r="D50" s="480"/>
      <c r="E50" s="479"/>
      <c r="F50" s="479"/>
      <c r="G50" s="480"/>
      <c r="H50" s="480"/>
      <c r="I50" s="480"/>
      <c r="J50" s="480"/>
      <c r="K50" s="481"/>
    </row>
    <row r="51" spans="1:11" s="507" customFormat="1" ht="12.6" thickBot="1" x14ac:dyDescent="0.3">
      <c r="A51" s="475" t="s">
        <v>636</v>
      </c>
      <c r="B51" s="476"/>
      <c r="C51" s="476"/>
      <c r="D51" s="476"/>
      <c r="E51" s="517"/>
      <c r="F51" s="517"/>
      <c r="G51" s="517"/>
      <c r="H51" s="517"/>
      <c r="I51" s="517"/>
      <c r="J51" s="474"/>
      <c r="K51" s="477" t="s">
        <v>873</v>
      </c>
    </row>
  </sheetData>
  <sheetProtection algorithmName="SHA-512" hashValue="A7fzu6UJHvfPR6/eA6lobNOu+4+/N9JsXtjST99mBzov7M7oci1k3VMacpvQfOZQtgdiZoQ9i1M2xzuO+slwcQ==" saltValue="fvgmzwOJ0I5ynsMNrUhjMw==" spinCount="100000" sheet="1" objects="1" scenarios="1"/>
  <mergeCells count="23">
    <mergeCell ref="A21:K25"/>
    <mergeCell ref="B31:K31"/>
    <mergeCell ref="A48:K48"/>
    <mergeCell ref="A15:C15"/>
    <mergeCell ref="A16:C16"/>
    <mergeCell ref="A17:C17"/>
    <mergeCell ref="A41:E41"/>
    <mergeCell ref="B42:K42"/>
    <mergeCell ref="B43:K43"/>
    <mergeCell ref="B44:K44"/>
    <mergeCell ref="A45:D45"/>
    <mergeCell ref="A14:C14"/>
    <mergeCell ref="B1:I1"/>
    <mergeCell ref="A2:K2"/>
    <mergeCell ref="A3:K3"/>
    <mergeCell ref="A6:C6"/>
    <mergeCell ref="A7:C7"/>
    <mergeCell ref="A8:C8"/>
    <mergeCell ref="A9:C9"/>
    <mergeCell ref="A10:C10"/>
    <mergeCell ref="A11:C11"/>
    <mergeCell ref="A12:C12"/>
    <mergeCell ref="A13:C13"/>
  </mergeCells>
  <dataValidations count="1">
    <dataValidation type="list" allowBlank="1" showInputMessage="1" showErrorMessage="1" sqref="K9:K17" xr:uid="{587FF0D8-06FA-47A8-8842-0B241330A44F}">
      <formula1>$AA$8:$AA$9</formula1>
    </dataValidation>
  </dataValidations>
  <pageMargins left="0.7" right="0.7" top="0.75" bottom="0.75" header="0.3" footer="0.3"/>
  <pageSetup scale="58" orientation="portrait" r:id="rId1"/>
  <ignoredErrors>
    <ignoredError sqref="J1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65541" r:id="rId4" name="Check Box 5">
              <controlPr defaultSize="0" autoFill="0" autoLine="0" autoPict="0">
                <anchor moveWithCells="1">
                  <from>
                    <xdr:col>0</xdr:col>
                    <xdr:colOff>0</xdr:colOff>
                    <xdr:row>40</xdr:row>
                    <xdr:rowOff>175260</xdr:rowOff>
                  </from>
                  <to>
                    <xdr:col>5</xdr:col>
                    <xdr:colOff>121920</xdr:colOff>
                    <xdr:row>41</xdr:row>
                    <xdr:rowOff>175260</xdr:rowOff>
                  </to>
                </anchor>
              </controlPr>
            </control>
          </mc:Choice>
        </mc:AlternateContent>
        <mc:AlternateContent xmlns:mc="http://schemas.openxmlformats.org/markup-compatibility/2006">
          <mc:Choice Requires="x14">
            <control shapeId="65542" r:id="rId5" name="Check Box 6">
              <controlPr defaultSize="0" autoFill="0" autoLine="0" autoPict="0">
                <anchor moveWithCells="1">
                  <from>
                    <xdr:col>0</xdr:col>
                    <xdr:colOff>0</xdr:colOff>
                    <xdr:row>42</xdr:row>
                    <xdr:rowOff>22860</xdr:rowOff>
                  </from>
                  <to>
                    <xdr:col>7</xdr:col>
                    <xdr:colOff>845820</xdr:colOff>
                    <xdr:row>43</xdr:row>
                    <xdr:rowOff>0</xdr:rowOff>
                  </to>
                </anchor>
              </controlPr>
            </control>
          </mc:Choice>
        </mc:AlternateContent>
        <mc:AlternateContent xmlns:mc="http://schemas.openxmlformats.org/markup-compatibility/2006">
          <mc:Choice Requires="x14">
            <control shapeId="65543" r:id="rId6" name="Check Box 7">
              <controlPr defaultSize="0" autoFill="0" autoLine="0" autoPict="0">
                <anchor moveWithCells="1">
                  <from>
                    <xdr:col>0</xdr:col>
                    <xdr:colOff>0</xdr:colOff>
                    <xdr:row>42</xdr:row>
                    <xdr:rowOff>152400</xdr:rowOff>
                  </from>
                  <to>
                    <xdr:col>4</xdr:col>
                    <xdr:colOff>99060</xdr:colOff>
                    <xdr:row>44</xdr:row>
                    <xdr:rowOff>22860</xdr:rowOff>
                  </to>
                </anchor>
              </controlPr>
            </control>
          </mc:Choice>
        </mc:AlternateContent>
        <mc:AlternateContent xmlns:mc="http://schemas.openxmlformats.org/markup-compatibility/2006">
          <mc:Choice Requires="x14">
            <control shapeId="65544" r:id="rId7" name="Check Box 8">
              <controlPr defaultSize="0" autoFill="0" autoLine="0" autoPict="0">
                <anchor moveWithCells="1">
                  <from>
                    <xdr:col>0</xdr:col>
                    <xdr:colOff>0</xdr:colOff>
                    <xdr:row>44</xdr:row>
                    <xdr:rowOff>152400</xdr:rowOff>
                  </from>
                  <to>
                    <xdr:col>8</xdr:col>
                    <xdr:colOff>114300</xdr:colOff>
                    <xdr:row>46</xdr:row>
                    <xdr:rowOff>30480</xdr:rowOff>
                  </to>
                </anchor>
              </controlPr>
            </control>
          </mc:Choice>
        </mc:AlternateContent>
        <mc:AlternateContent xmlns:mc="http://schemas.openxmlformats.org/markup-compatibility/2006">
          <mc:Choice Requires="x14">
            <control shapeId="65545" r:id="rId8" name="Check Box 9">
              <controlPr defaultSize="0" autoFill="0" autoLine="0" autoPict="0">
                <anchor moveWithCells="1">
                  <from>
                    <xdr:col>0</xdr:col>
                    <xdr:colOff>0</xdr:colOff>
                    <xdr:row>45</xdr:row>
                    <xdr:rowOff>152400</xdr:rowOff>
                  </from>
                  <to>
                    <xdr:col>8</xdr:col>
                    <xdr:colOff>114300</xdr:colOff>
                    <xdr:row>47</xdr:row>
                    <xdr:rowOff>22860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47E4-E16E-4A95-8ACE-54FB1045883E}">
  <sheetPr codeName="Sheet27">
    <tabColor theme="9" tint="0.59999389629810485"/>
    <pageSetUpPr fitToPage="1"/>
  </sheetPr>
  <dimension ref="A1:F52"/>
  <sheetViews>
    <sheetView zoomScaleNormal="100" workbookViewId="0">
      <selection activeCell="A8" sqref="A8:B8"/>
    </sheetView>
  </sheetViews>
  <sheetFormatPr defaultRowHeight="14.4" x14ac:dyDescent="0.3"/>
  <cols>
    <col min="1" max="1" width="10.33203125" customWidth="1"/>
    <col min="2" max="2" width="20.109375" customWidth="1"/>
    <col min="3" max="3" width="17.88671875" customWidth="1"/>
    <col min="4" max="4" width="16.33203125" customWidth="1"/>
    <col min="5" max="5" width="19.33203125" customWidth="1"/>
    <col min="6" max="6" width="21.6640625" customWidth="1"/>
  </cols>
  <sheetData>
    <row r="1" spans="1:6" ht="15" thickBot="1" x14ac:dyDescent="0.35">
      <c r="A1" s="80" t="s">
        <v>36</v>
      </c>
      <c r="B1" s="1445">
        <f>'Budget Summary'!$D9</f>
        <v>0</v>
      </c>
      <c r="C1" s="1445"/>
      <c r="D1" s="1555"/>
      <c r="E1" s="86" t="s">
        <v>13</v>
      </c>
      <c r="F1" s="272">
        <f>'Budget Summary'!$H9</f>
        <v>0</v>
      </c>
    </row>
    <row r="2" spans="1:6" ht="16.2" thickBot="1" x14ac:dyDescent="0.35">
      <c r="A2" s="1284" t="s">
        <v>616</v>
      </c>
      <c r="B2" s="1285"/>
      <c r="C2" s="1285"/>
      <c r="D2" s="1285"/>
      <c r="E2" s="1285"/>
      <c r="F2" s="1286"/>
    </row>
    <row r="3" spans="1:6" ht="81" customHeight="1" thickBot="1" x14ac:dyDescent="0.35">
      <c r="A3" s="1432" t="s">
        <v>84</v>
      </c>
      <c r="B3" s="1433"/>
      <c r="C3" s="1433"/>
      <c r="D3" s="1433"/>
      <c r="E3" s="1433"/>
      <c r="F3" s="1434"/>
    </row>
    <row r="4" spans="1:6" x14ac:dyDescent="0.3">
      <c r="A4" s="302"/>
      <c r="B4" s="303"/>
      <c r="C4" s="303"/>
      <c r="D4" s="303"/>
      <c r="E4" s="303"/>
      <c r="F4" s="304"/>
    </row>
    <row r="5" spans="1:6" ht="15" thickBot="1" x14ac:dyDescent="0.35">
      <c r="A5" s="269"/>
      <c r="B5" s="270"/>
      <c r="C5" s="270"/>
      <c r="D5" s="270"/>
      <c r="E5" s="270"/>
      <c r="F5" s="271"/>
    </row>
    <row r="6" spans="1:6" ht="15" thickBot="1" x14ac:dyDescent="0.35">
      <c r="A6" s="1189">
        <v>1</v>
      </c>
      <c r="B6" s="1169"/>
      <c r="C6" s="188">
        <v>2</v>
      </c>
      <c r="D6" s="112">
        <v>3</v>
      </c>
      <c r="E6" s="188"/>
      <c r="F6" s="82">
        <v>4</v>
      </c>
    </row>
    <row r="7" spans="1:6" ht="43.8" thickBot="1" x14ac:dyDescent="0.35">
      <c r="A7" s="1576" t="s">
        <v>85</v>
      </c>
      <c r="B7" s="1577"/>
      <c r="C7" s="239" t="s">
        <v>63</v>
      </c>
      <c r="D7" s="239" t="s">
        <v>86</v>
      </c>
      <c r="E7" s="239" t="s">
        <v>480</v>
      </c>
      <c r="F7" s="305" t="s">
        <v>481</v>
      </c>
    </row>
    <row r="8" spans="1:6" x14ac:dyDescent="0.3">
      <c r="A8" s="1574"/>
      <c r="B8" s="1575"/>
      <c r="C8" s="134"/>
      <c r="D8" s="306"/>
      <c r="E8" s="136" t="str">
        <f>IF(C8&lt;1,"",C8*D8)</f>
        <v/>
      </c>
      <c r="F8" s="140"/>
    </row>
    <row r="9" spans="1:6" x14ac:dyDescent="0.3">
      <c r="A9" s="1572"/>
      <c r="B9" s="1573"/>
      <c r="C9" s="142"/>
      <c r="D9" s="289"/>
      <c r="E9" s="144" t="str">
        <f t="shared" ref="E9:E25" si="0">IF(C9&lt;1,"",C9*D9)</f>
        <v/>
      </c>
      <c r="F9" s="147"/>
    </row>
    <row r="10" spans="1:6" x14ac:dyDescent="0.3">
      <c r="A10" s="1572"/>
      <c r="B10" s="1573"/>
      <c r="C10" s="142"/>
      <c r="D10" s="289"/>
      <c r="E10" s="144" t="str">
        <f t="shared" si="0"/>
        <v/>
      </c>
      <c r="F10" s="147"/>
    </row>
    <row r="11" spans="1:6" x14ac:dyDescent="0.3">
      <c r="A11" s="1572"/>
      <c r="B11" s="1573"/>
      <c r="C11" s="142"/>
      <c r="D11" s="289"/>
      <c r="E11" s="144" t="str">
        <f t="shared" si="0"/>
        <v/>
      </c>
      <c r="F11" s="147"/>
    </row>
    <row r="12" spans="1:6" x14ac:dyDescent="0.3">
      <c r="A12" s="1572"/>
      <c r="B12" s="1573"/>
      <c r="C12" s="142"/>
      <c r="D12" s="289"/>
      <c r="E12" s="144" t="str">
        <f t="shared" si="0"/>
        <v/>
      </c>
      <c r="F12" s="147"/>
    </row>
    <row r="13" spans="1:6" x14ac:dyDescent="0.3">
      <c r="A13" s="1572"/>
      <c r="B13" s="1573"/>
      <c r="C13" s="142"/>
      <c r="D13" s="289"/>
      <c r="E13" s="144" t="str">
        <f t="shared" si="0"/>
        <v/>
      </c>
      <c r="F13" s="147"/>
    </row>
    <row r="14" spans="1:6" x14ac:dyDescent="0.3">
      <c r="A14" s="1572"/>
      <c r="B14" s="1573"/>
      <c r="C14" s="142"/>
      <c r="D14" s="289"/>
      <c r="E14" s="144" t="str">
        <f t="shared" si="0"/>
        <v/>
      </c>
      <c r="F14" s="147"/>
    </row>
    <row r="15" spans="1:6" x14ac:dyDescent="0.3">
      <c r="A15" s="1572"/>
      <c r="B15" s="1573"/>
      <c r="C15" s="142"/>
      <c r="D15" s="289"/>
      <c r="E15" s="144" t="str">
        <f t="shared" si="0"/>
        <v/>
      </c>
      <c r="F15" s="147"/>
    </row>
    <row r="16" spans="1:6" x14ac:dyDescent="0.3">
      <c r="A16" s="1572"/>
      <c r="B16" s="1573"/>
      <c r="C16" s="142"/>
      <c r="D16" s="289"/>
      <c r="E16" s="144" t="str">
        <f t="shared" si="0"/>
        <v/>
      </c>
      <c r="F16" s="147"/>
    </row>
    <row r="17" spans="1:6" x14ac:dyDescent="0.3">
      <c r="A17" s="1572"/>
      <c r="B17" s="1573"/>
      <c r="C17" s="142"/>
      <c r="D17" s="289"/>
      <c r="E17" s="144" t="str">
        <f t="shared" si="0"/>
        <v/>
      </c>
      <c r="F17" s="147"/>
    </row>
    <row r="18" spans="1:6" x14ac:dyDescent="0.3">
      <c r="A18" s="1572"/>
      <c r="B18" s="1573"/>
      <c r="C18" s="142"/>
      <c r="D18" s="289"/>
      <c r="E18" s="144" t="str">
        <f>IF(C18&lt;1,"",C18*D18)</f>
        <v/>
      </c>
      <c r="F18" s="147"/>
    </row>
    <row r="19" spans="1:6" x14ac:dyDescent="0.3">
      <c r="A19" s="1572"/>
      <c r="B19" s="1573"/>
      <c r="C19" s="142"/>
      <c r="D19" s="289"/>
      <c r="E19" s="144" t="str">
        <f t="shared" si="0"/>
        <v/>
      </c>
      <c r="F19" s="147"/>
    </row>
    <row r="20" spans="1:6" x14ac:dyDescent="0.3">
      <c r="A20" s="1572"/>
      <c r="B20" s="1573"/>
      <c r="C20" s="142"/>
      <c r="D20" s="289"/>
      <c r="E20" s="144" t="str">
        <f t="shared" si="0"/>
        <v/>
      </c>
      <c r="F20" s="147"/>
    </row>
    <row r="21" spans="1:6" x14ac:dyDescent="0.3">
      <c r="A21" s="1572"/>
      <c r="B21" s="1573"/>
      <c r="C21" s="142"/>
      <c r="D21" s="289"/>
      <c r="E21" s="144" t="str">
        <f t="shared" si="0"/>
        <v/>
      </c>
      <c r="F21" s="147"/>
    </row>
    <row r="22" spans="1:6" x14ac:dyDescent="0.3">
      <c r="A22" s="1572"/>
      <c r="B22" s="1573"/>
      <c r="C22" s="142"/>
      <c r="D22" s="289"/>
      <c r="E22" s="144" t="str">
        <f t="shared" si="0"/>
        <v/>
      </c>
      <c r="F22" s="147"/>
    </row>
    <row r="23" spans="1:6" x14ac:dyDescent="0.3">
      <c r="A23" s="1572"/>
      <c r="B23" s="1573"/>
      <c r="C23" s="142"/>
      <c r="D23" s="289"/>
      <c r="E23" s="144" t="str">
        <f t="shared" si="0"/>
        <v/>
      </c>
      <c r="F23" s="147"/>
    </row>
    <row r="24" spans="1:6" x14ac:dyDescent="0.3">
      <c r="A24" s="1572"/>
      <c r="B24" s="1573"/>
      <c r="C24" s="142"/>
      <c r="D24" s="289"/>
      <c r="E24" s="144" t="str">
        <f t="shared" si="0"/>
        <v/>
      </c>
      <c r="F24" s="147"/>
    </row>
    <row r="25" spans="1:6" ht="15" thickBot="1" x14ac:dyDescent="0.35">
      <c r="A25" s="1578"/>
      <c r="B25" s="1579"/>
      <c r="C25" s="150"/>
      <c r="D25" s="227"/>
      <c r="E25" s="307" t="str">
        <f t="shared" si="0"/>
        <v/>
      </c>
      <c r="F25" s="228"/>
    </row>
    <row r="26" spans="1:6" ht="15" thickBot="1" x14ac:dyDescent="0.35">
      <c r="A26" s="229"/>
      <c r="B26" s="235"/>
      <c r="C26" s="308"/>
      <c r="D26" s="230" t="s">
        <v>22</v>
      </c>
      <c r="E26" s="300">
        <f>SUM(E8:E25)</f>
        <v>0</v>
      </c>
      <c r="F26" s="300">
        <f>SUM(F8:F25)</f>
        <v>0</v>
      </c>
    </row>
    <row r="27" spans="1:6" x14ac:dyDescent="0.3">
      <c r="A27" s="1"/>
      <c r="F27" s="2"/>
    </row>
    <row r="28" spans="1:6" ht="15" thickBot="1" x14ac:dyDescent="0.35">
      <c r="A28" s="261" t="s">
        <v>82</v>
      </c>
      <c r="B28" s="262"/>
      <c r="C28" s="262"/>
      <c r="D28" s="262"/>
      <c r="E28" s="262"/>
      <c r="F28" s="264"/>
    </row>
    <row r="29" spans="1:6" x14ac:dyDescent="0.3">
      <c r="A29" s="1423" t="s">
        <v>88</v>
      </c>
      <c r="B29" s="1424"/>
      <c r="C29" s="1424"/>
      <c r="D29" s="1424"/>
      <c r="E29" s="1424"/>
      <c r="F29" s="1425"/>
    </row>
    <row r="30" spans="1:6" x14ac:dyDescent="0.3">
      <c r="A30" s="1426"/>
      <c r="B30" s="1427"/>
      <c r="C30" s="1427"/>
      <c r="D30" s="1427"/>
      <c r="E30" s="1427"/>
      <c r="F30" s="1428"/>
    </row>
    <row r="31" spans="1:6" x14ac:dyDescent="0.3">
      <c r="A31" s="1426"/>
      <c r="B31" s="1427"/>
      <c r="C31" s="1427"/>
      <c r="D31" s="1427"/>
      <c r="E31" s="1427"/>
      <c r="F31" s="1428"/>
    </row>
    <row r="32" spans="1:6" x14ac:dyDescent="0.3">
      <c r="A32" s="1426"/>
      <c r="B32" s="1427"/>
      <c r="C32" s="1427"/>
      <c r="D32" s="1427"/>
      <c r="E32" s="1427"/>
      <c r="F32" s="1428"/>
    </row>
    <row r="33" spans="1:6" ht="15" thickBot="1" x14ac:dyDescent="0.35">
      <c r="A33" s="1429"/>
      <c r="B33" s="1430"/>
      <c r="C33" s="1430"/>
      <c r="D33" s="1430"/>
      <c r="E33" s="1430"/>
      <c r="F33" s="1431"/>
    </row>
    <row r="34" spans="1:6" x14ac:dyDescent="0.3">
      <c r="A34" s="1"/>
      <c r="F34" s="2"/>
    </row>
    <row r="35" spans="1:6" x14ac:dyDescent="0.3">
      <c r="A35" s="1"/>
      <c r="F35" s="2"/>
    </row>
    <row r="36" spans="1:6" x14ac:dyDescent="0.3">
      <c r="A36" s="87" t="s">
        <v>520</v>
      </c>
      <c r="F36" s="2"/>
    </row>
    <row r="37" spans="1:6" x14ac:dyDescent="0.3">
      <c r="A37" s="92" t="s">
        <v>56</v>
      </c>
      <c r="B37" s="83"/>
      <c r="C37" s="83"/>
      <c r="D37" s="83"/>
      <c r="E37" s="83"/>
      <c r="F37" s="93"/>
    </row>
    <row r="38" spans="1:6" s="27" customFormat="1" ht="75.599999999999994" customHeight="1" x14ac:dyDescent="0.3">
      <c r="A38" s="165">
        <v>1</v>
      </c>
      <c r="B38" s="1265" t="s">
        <v>718</v>
      </c>
      <c r="C38" s="1265"/>
      <c r="D38" s="1265"/>
      <c r="E38" s="1265"/>
      <c r="F38" s="1340"/>
    </row>
    <row r="39" spans="1:6" x14ac:dyDescent="0.3">
      <c r="A39" s="169">
        <v>2</v>
      </c>
      <c r="B39" s="231" t="s">
        <v>412</v>
      </c>
      <c r="C39" s="231"/>
      <c r="D39" s="161"/>
      <c r="E39" s="18"/>
      <c r="F39" s="19"/>
    </row>
    <row r="40" spans="1:6" ht="27.6" customHeight="1" x14ac:dyDescent="0.3">
      <c r="A40" s="169">
        <v>3</v>
      </c>
      <c r="B40" s="1265" t="s">
        <v>653</v>
      </c>
      <c r="C40" s="1265"/>
      <c r="D40" s="1265"/>
      <c r="E40" s="1265"/>
      <c r="F40" s="1340"/>
    </row>
    <row r="41" spans="1:6" x14ac:dyDescent="0.3">
      <c r="A41" s="169">
        <v>4</v>
      </c>
      <c r="B41" s="166" t="s">
        <v>462</v>
      </c>
      <c r="C41" s="166"/>
      <c r="D41" s="161"/>
      <c r="E41" s="161"/>
      <c r="F41" s="162"/>
    </row>
    <row r="42" spans="1:6" ht="15" customHeight="1" x14ac:dyDescent="0.3">
      <c r="A42" s="1"/>
      <c r="E42" s="161"/>
      <c r="F42" s="162"/>
    </row>
    <row r="43" spans="1:6" x14ac:dyDescent="0.3">
      <c r="A43" s="97" t="s">
        <v>457</v>
      </c>
      <c r="C43" s="166"/>
      <c r="D43" s="161"/>
      <c r="E43" s="231"/>
      <c r="F43" s="309"/>
    </row>
    <row r="44" spans="1:6" x14ac:dyDescent="0.3">
      <c r="A44" s="1"/>
      <c r="F44" s="2"/>
    </row>
    <row r="45" spans="1:6" x14ac:dyDescent="0.3">
      <c r="A45" s="1580" t="s">
        <v>841</v>
      </c>
      <c r="B45" s="1530"/>
      <c r="C45" s="1530"/>
      <c r="D45" s="1530"/>
      <c r="E45" s="1530"/>
      <c r="F45" s="1531"/>
    </row>
    <row r="46" spans="1:6" ht="22.5" customHeight="1" x14ac:dyDescent="0.3">
      <c r="A46" s="927"/>
      <c r="B46" s="1581"/>
      <c r="C46" s="1581"/>
      <c r="D46" s="1581"/>
      <c r="E46" s="1581"/>
      <c r="F46" s="1315"/>
    </row>
    <row r="47" spans="1:6" ht="17.25" customHeight="1" x14ac:dyDescent="0.3">
      <c r="A47" s="1582" t="s">
        <v>844</v>
      </c>
      <c r="B47" s="1321"/>
      <c r="C47" s="1321"/>
      <c r="D47" s="1321"/>
      <c r="E47" s="1321"/>
      <c r="F47" s="1583"/>
    </row>
    <row r="48" spans="1:6" ht="14.25" customHeight="1" x14ac:dyDescent="0.3">
      <c r="A48" s="1364"/>
      <c r="B48" s="1584"/>
      <c r="C48" s="1584"/>
      <c r="D48" s="1584"/>
      <c r="E48" s="1584"/>
      <c r="F48" s="925"/>
    </row>
    <row r="49" spans="1:6" ht="15.75" customHeight="1" thickBot="1" x14ac:dyDescent="0.35">
      <c r="A49" s="11"/>
      <c r="B49" s="929"/>
      <c r="C49" s="929"/>
      <c r="D49" s="929"/>
      <c r="E49" s="929"/>
      <c r="F49" s="930"/>
    </row>
    <row r="50" spans="1:6" ht="15" thickBot="1" x14ac:dyDescent="0.35">
      <c r="A50" s="1561" t="s">
        <v>634</v>
      </c>
      <c r="B50" s="1562"/>
      <c r="C50" s="1562"/>
      <c r="D50" s="1562"/>
      <c r="E50" s="1562"/>
      <c r="F50" s="1563"/>
    </row>
    <row r="51" spans="1:6" ht="15" thickBot="1" x14ac:dyDescent="0.35">
      <c r="A51" s="774" t="s">
        <v>615</v>
      </c>
      <c r="B51" s="480"/>
      <c r="C51" s="480"/>
      <c r="D51" s="480"/>
      <c r="E51" s="480"/>
      <c r="F51" s="481"/>
    </row>
    <row r="52" spans="1:6" s="507" customFormat="1" ht="12.6" thickBot="1" x14ac:dyDescent="0.3">
      <c r="A52" s="475" t="s">
        <v>636</v>
      </c>
      <c r="B52" s="476"/>
      <c r="C52" s="476"/>
      <c r="D52" s="476"/>
      <c r="E52" s="474"/>
      <c r="F52" s="477" t="s">
        <v>873</v>
      </c>
    </row>
  </sheetData>
  <sheetProtection algorithmName="SHA-512" hashValue="zmpcd91i7waqKghKyXtL0+wDZgok19kH9NnqI5cw2IZ7tjtAy/8vjFf3orasahhb9Wkyg5Gz80yIiJVXDoc+0Q==" saltValue="Y0TAIiSjfz8un8AUY0k8qA==" spinCount="100000" sheet="1" objects="1" scenarios="1"/>
  <mergeCells count="31">
    <mergeCell ref="A21:B21"/>
    <mergeCell ref="A50:F50"/>
    <mergeCell ref="A22:B22"/>
    <mergeCell ref="A23:B23"/>
    <mergeCell ref="A24:B24"/>
    <mergeCell ref="A25:B25"/>
    <mergeCell ref="A29:F33"/>
    <mergeCell ref="B38:F38"/>
    <mergeCell ref="B40:F40"/>
    <mergeCell ref="A45:F45"/>
    <mergeCell ref="B46:F46"/>
    <mergeCell ref="A47:F47"/>
    <mergeCell ref="A48:E48"/>
    <mergeCell ref="B1:D1"/>
    <mergeCell ref="A2:F2"/>
    <mergeCell ref="A3:F3"/>
    <mergeCell ref="A6:B6"/>
    <mergeCell ref="A7:B7"/>
    <mergeCell ref="A20:B20"/>
    <mergeCell ref="A8:B8"/>
    <mergeCell ref="A15:B15"/>
    <mergeCell ref="A16:B16"/>
    <mergeCell ref="A17:B17"/>
    <mergeCell ref="A18:B18"/>
    <mergeCell ref="A19:B19"/>
    <mergeCell ref="A9:B9"/>
    <mergeCell ref="A10:B10"/>
    <mergeCell ref="A11:B11"/>
    <mergeCell ref="A12:B12"/>
    <mergeCell ref="A13:B13"/>
    <mergeCell ref="A14:B14"/>
  </mergeCells>
  <printOptions horizontalCentered="1"/>
  <pageMargins left="0.7" right="0.7"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8" r:id="rId4" name="Check Box 2">
              <controlPr defaultSize="0" autoFill="0" autoLine="0" autoPict="0">
                <anchor moveWithCells="1">
                  <from>
                    <xdr:col>0</xdr:col>
                    <xdr:colOff>45720</xdr:colOff>
                    <xdr:row>45</xdr:row>
                    <xdr:rowOff>38100</xdr:rowOff>
                  </from>
                  <to>
                    <xdr:col>6</xdr:col>
                    <xdr:colOff>297180</xdr:colOff>
                    <xdr:row>46</xdr:row>
                    <xdr:rowOff>22860</xdr:rowOff>
                  </to>
                </anchor>
              </controlPr>
            </control>
          </mc:Choice>
        </mc:AlternateContent>
        <mc:AlternateContent xmlns:mc="http://schemas.openxmlformats.org/markup-compatibility/2006">
          <mc:Choice Requires="x14">
            <control shapeId="55299" r:id="rId5" name="Check Box 3">
              <controlPr defaultSize="0" autoFill="0" autoLine="0" autoPict="0">
                <anchor moveWithCells="1">
                  <from>
                    <xdr:col>0</xdr:col>
                    <xdr:colOff>60960</xdr:colOff>
                    <xdr:row>46</xdr:row>
                    <xdr:rowOff>182880</xdr:rowOff>
                  </from>
                  <to>
                    <xdr:col>2</xdr:col>
                    <xdr:colOff>838200</xdr:colOff>
                    <xdr:row>48</xdr:row>
                    <xdr:rowOff>45720</xdr:rowOff>
                  </to>
                </anchor>
              </controlPr>
            </control>
          </mc:Choice>
        </mc:AlternateContent>
        <mc:AlternateContent xmlns:mc="http://schemas.openxmlformats.org/markup-compatibility/2006">
          <mc:Choice Requires="x14">
            <control shapeId="55300" r:id="rId6" name="Check Box 4">
              <controlPr defaultSize="0" autoFill="0" autoLine="0" autoPict="0">
                <anchor moveWithCells="1">
                  <from>
                    <xdr:col>0</xdr:col>
                    <xdr:colOff>45720</xdr:colOff>
                    <xdr:row>47</xdr:row>
                    <xdr:rowOff>144780</xdr:rowOff>
                  </from>
                  <to>
                    <xdr:col>6</xdr:col>
                    <xdr:colOff>403860</xdr:colOff>
                    <xdr:row>49</xdr:row>
                    <xdr:rowOff>22860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4B081-45C0-49D3-BFEC-E4CC2BF29130}">
  <sheetPr codeName="Sheet26">
    <tabColor theme="9" tint="0.59999389629810485"/>
    <pageSetUpPr fitToPage="1"/>
  </sheetPr>
  <dimension ref="A1:N61"/>
  <sheetViews>
    <sheetView zoomScaleNormal="100" workbookViewId="0">
      <selection activeCell="G5" sqref="G5"/>
    </sheetView>
  </sheetViews>
  <sheetFormatPr defaultRowHeight="14.4" x14ac:dyDescent="0.3"/>
  <cols>
    <col min="4" max="4" width="23.33203125" customWidth="1"/>
    <col min="5" max="5" width="13.5546875" customWidth="1"/>
    <col min="6" max="6" width="11.6640625" customWidth="1"/>
    <col min="7" max="8" width="13.6640625" customWidth="1"/>
    <col min="9" max="9" width="14.88671875" customWidth="1"/>
    <col min="10" max="10" width="11.6640625" customWidth="1"/>
    <col min="11" max="11" width="10" customWidth="1"/>
    <col min="12" max="12" width="13.33203125" customWidth="1"/>
    <col min="13" max="13" width="14.5546875" customWidth="1"/>
  </cols>
  <sheetData>
    <row r="1" spans="1:14" ht="15" thickBot="1" x14ac:dyDescent="0.35">
      <c r="A1" s="80" t="s">
        <v>36</v>
      </c>
      <c r="B1" s="3"/>
      <c r="C1" s="1601">
        <f>'Budget Summary'!A9</f>
        <v>0</v>
      </c>
      <c r="D1" s="1209"/>
      <c r="E1" s="1209"/>
      <c r="F1" s="1209"/>
      <c r="G1" s="1209"/>
      <c r="H1" s="1209"/>
      <c r="I1" s="1209"/>
      <c r="J1" s="1209"/>
      <c r="K1" s="3"/>
      <c r="L1" s="81" t="s">
        <v>13</v>
      </c>
      <c r="M1" s="103">
        <f>+'Budget Summary'!H9</f>
        <v>0</v>
      </c>
      <c r="N1" s="494"/>
    </row>
    <row r="2" spans="1:14" ht="16.2" thickBot="1" x14ac:dyDescent="0.35">
      <c r="A2" s="1591" t="s">
        <v>597</v>
      </c>
      <c r="B2" s="1592"/>
      <c r="C2" s="1592"/>
      <c r="D2" s="1592"/>
      <c r="E2" s="1592"/>
      <c r="F2" s="1592"/>
      <c r="G2" s="1592"/>
      <c r="H2" s="1592"/>
      <c r="I2" s="1592"/>
      <c r="J2" s="1592"/>
      <c r="K2" s="1592"/>
      <c r="L2" s="1592"/>
      <c r="M2" s="1593"/>
    </row>
    <row r="3" spans="1:14" x14ac:dyDescent="0.3">
      <c r="A3" s="1594" t="s">
        <v>89</v>
      </c>
      <c r="B3" s="1595"/>
      <c r="C3" s="1595"/>
      <c r="D3" s="1595"/>
      <c r="E3" s="1595"/>
      <c r="F3" s="1596"/>
      <c r="G3" s="1596"/>
      <c r="H3" s="1596"/>
      <c r="I3" s="1595"/>
      <c r="J3" s="1595"/>
      <c r="K3" s="1595"/>
      <c r="L3" s="1595"/>
      <c r="M3" s="1597"/>
    </row>
    <row r="4" spans="1:14" ht="15" thickBot="1" x14ac:dyDescent="0.35">
      <c r="A4" s="310"/>
      <c r="B4" s="311"/>
      <c r="C4" s="311"/>
      <c r="D4" s="311"/>
      <c r="E4" s="311"/>
      <c r="F4" s="311"/>
      <c r="G4" s="311"/>
      <c r="H4" s="311"/>
      <c r="I4" s="311"/>
      <c r="J4" s="311"/>
      <c r="K4" s="311"/>
      <c r="L4" s="311"/>
      <c r="M4" s="312"/>
    </row>
    <row r="5" spans="1:14" ht="15" thickBot="1" x14ac:dyDescent="0.35">
      <c r="A5" s="1449" t="s">
        <v>876</v>
      </c>
      <c r="B5" s="1450"/>
      <c r="C5" s="1450"/>
      <c r="D5" s="1450"/>
      <c r="E5" s="1450"/>
      <c r="F5" s="495" t="s">
        <v>90</v>
      </c>
      <c r="G5" s="949">
        <v>0.625</v>
      </c>
      <c r="H5" s="95"/>
      <c r="M5" s="312"/>
    </row>
    <row r="6" spans="1:14" ht="15" thickBot="1" x14ac:dyDescent="0.35">
      <c r="A6" s="316"/>
      <c r="B6" s="311"/>
      <c r="C6" s="311"/>
      <c r="D6" s="311"/>
      <c r="E6" s="311"/>
      <c r="F6" s="311"/>
      <c r="G6" s="311"/>
      <c r="H6" s="311"/>
      <c r="I6" s="311"/>
      <c r="J6" s="311"/>
      <c r="K6" s="313"/>
      <c r="L6" s="311"/>
      <c r="M6" s="312"/>
    </row>
    <row r="7" spans="1:14" ht="15" thickBot="1" x14ac:dyDescent="0.35">
      <c r="A7" s="496"/>
      <c r="B7" s="486"/>
      <c r="C7" s="486"/>
      <c r="D7" s="487"/>
      <c r="E7" s="1444" t="s">
        <v>137</v>
      </c>
      <c r="F7" s="1445"/>
      <c r="G7" s="1445"/>
      <c r="H7" s="1445"/>
      <c r="I7" s="1445"/>
      <c r="J7" s="1445"/>
      <c r="K7" s="1445"/>
      <c r="L7" s="1445"/>
      <c r="M7" s="1446"/>
    </row>
    <row r="8" spans="1:14" ht="72.599999999999994" thickBot="1" x14ac:dyDescent="0.35">
      <c r="A8" s="1602" t="s">
        <v>463</v>
      </c>
      <c r="B8" s="1603"/>
      <c r="C8" s="1604"/>
      <c r="D8" s="497" t="s">
        <v>464</v>
      </c>
      <c r="E8" s="497" t="s">
        <v>647</v>
      </c>
      <c r="F8" s="497" t="s">
        <v>465</v>
      </c>
      <c r="G8" s="497" t="s">
        <v>466</v>
      </c>
      <c r="H8" s="497" t="s">
        <v>467</v>
      </c>
      <c r="I8" s="497" t="s">
        <v>648</v>
      </c>
      <c r="J8" s="497" t="s">
        <v>468</v>
      </c>
      <c r="K8" s="497" t="s">
        <v>469</v>
      </c>
      <c r="L8" s="497" t="s">
        <v>470</v>
      </c>
      <c r="M8" s="498" t="s">
        <v>471</v>
      </c>
    </row>
    <row r="9" spans="1:14" x14ac:dyDescent="0.3">
      <c r="A9" s="1556" t="s">
        <v>92</v>
      </c>
      <c r="B9" s="1557"/>
      <c r="C9" s="1557"/>
      <c r="D9" s="317" t="s">
        <v>575</v>
      </c>
      <c r="E9" s="742">
        <v>250</v>
      </c>
      <c r="F9" s="574">
        <f>E9*G$5</f>
        <v>156.25</v>
      </c>
      <c r="G9" s="574">
        <v>50</v>
      </c>
      <c r="H9" s="574">
        <v>50</v>
      </c>
      <c r="I9" s="742">
        <v>1</v>
      </c>
      <c r="J9" s="574">
        <f>(F9+G9+H9)*I9</f>
        <v>256.25</v>
      </c>
      <c r="K9" s="737">
        <v>0.25</v>
      </c>
      <c r="L9" s="574">
        <v>45</v>
      </c>
      <c r="M9" s="318">
        <v>45</v>
      </c>
    </row>
    <row r="10" spans="1:14" x14ac:dyDescent="0.3">
      <c r="A10" s="1251"/>
      <c r="B10" s="1287"/>
      <c r="C10" s="1252"/>
      <c r="D10" s="319"/>
      <c r="E10" s="320"/>
      <c r="F10" s="144" t="str">
        <f>IF(E10=0,"",E10*G$5)</f>
        <v/>
      </c>
      <c r="G10" s="739"/>
      <c r="H10" s="739"/>
      <c r="I10" s="321"/>
      <c r="J10" s="144" t="str">
        <f>IF(SUM(F10:H10)&lt;1,"",SUM(F10:H10)*I10)</f>
        <v/>
      </c>
      <c r="K10" s="738"/>
      <c r="L10" s="144" t="str">
        <f>IF(SUM(F10:H10)&lt;1,"",J10*K10)</f>
        <v/>
      </c>
      <c r="M10" s="322"/>
    </row>
    <row r="11" spans="1:14" x14ac:dyDescent="0.3">
      <c r="A11" s="1261"/>
      <c r="B11" s="1288"/>
      <c r="C11" s="1262"/>
      <c r="D11" s="323"/>
      <c r="E11" s="222"/>
      <c r="F11" s="144" t="str">
        <f t="shared" ref="F11:F23" si="0">IF(E11=0,"",E11*G$5)</f>
        <v/>
      </c>
      <c r="G11" s="740"/>
      <c r="H11" s="740"/>
      <c r="I11" s="222"/>
      <c r="J11" s="144" t="str">
        <f t="shared" ref="J11:J23" si="1">IF(SUM(F11:H11)&lt;1,"",SUM(F11:H11)*I11)</f>
        <v/>
      </c>
      <c r="K11" s="223"/>
      <c r="L11" s="144" t="str">
        <f t="shared" ref="L11:L23" si="2">IF(SUM(F11:H11)&lt;1,"",J11*K11)</f>
        <v/>
      </c>
      <c r="M11" s="147"/>
    </row>
    <row r="12" spans="1:14" x14ac:dyDescent="0.3">
      <c r="A12" s="1261"/>
      <c r="B12" s="1288"/>
      <c r="C12" s="1262"/>
      <c r="D12" s="323"/>
      <c r="E12" s="222"/>
      <c r="F12" s="144" t="str">
        <f t="shared" si="0"/>
        <v/>
      </c>
      <c r="G12" s="740"/>
      <c r="H12" s="740"/>
      <c r="I12" s="222"/>
      <c r="J12" s="144" t="str">
        <f t="shared" si="1"/>
        <v/>
      </c>
      <c r="K12" s="223"/>
      <c r="L12" s="144" t="str">
        <f t="shared" si="2"/>
        <v/>
      </c>
      <c r="M12" s="147"/>
    </row>
    <row r="13" spans="1:14" x14ac:dyDescent="0.3">
      <c r="A13" s="1261"/>
      <c r="B13" s="1288"/>
      <c r="C13" s="1262"/>
      <c r="D13" s="323"/>
      <c r="E13" s="222"/>
      <c r="F13" s="144" t="str">
        <f t="shared" si="0"/>
        <v/>
      </c>
      <c r="G13" s="740"/>
      <c r="H13" s="740"/>
      <c r="I13" s="222"/>
      <c r="J13" s="144" t="str">
        <f t="shared" si="1"/>
        <v/>
      </c>
      <c r="K13" s="223"/>
      <c r="L13" s="144" t="str">
        <f t="shared" si="2"/>
        <v/>
      </c>
      <c r="M13" s="147"/>
    </row>
    <row r="14" spans="1:14" x14ac:dyDescent="0.3">
      <c r="A14" s="1261"/>
      <c r="B14" s="1288"/>
      <c r="C14" s="1262"/>
      <c r="D14" s="323"/>
      <c r="E14" s="222"/>
      <c r="F14" s="144" t="str">
        <f t="shared" si="0"/>
        <v/>
      </c>
      <c r="G14" s="740"/>
      <c r="H14" s="740"/>
      <c r="I14" s="222"/>
      <c r="J14" s="144" t="str">
        <f t="shared" si="1"/>
        <v/>
      </c>
      <c r="K14" s="223"/>
      <c r="L14" s="144" t="str">
        <f t="shared" si="2"/>
        <v/>
      </c>
      <c r="M14" s="147"/>
    </row>
    <row r="15" spans="1:14" x14ac:dyDescent="0.3">
      <c r="A15" s="1261"/>
      <c r="B15" s="1288"/>
      <c r="C15" s="1262"/>
      <c r="D15" s="323"/>
      <c r="E15" s="222"/>
      <c r="F15" s="144" t="str">
        <f t="shared" si="0"/>
        <v/>
      </c>
      <c r="G15" s="740"/>
      <c r="H15" s="740"/>
      <c r="I15" s="222"/>
      <c r="J15" s="144" t="str">
        <f t="shared" si="1"/>
        <v/>
      </c>
      <c r="K15" s="223"/>
      <c r="L15" s="144" t="str">
        <f t="shared" si="2"/>
        <v/>
      </c>
      <c r="M15" s="147"/>
    </row>
    <row r="16" spans="1:14" x14ac:dyDescent="0.3">
      <c r="A16" s="1261"/>
      <c r="B16" s="1288"/>
      <c r="C16" s="1262"/>
      <c r="D16" s="323"/>
      <c r="E16" s="222"/>
      <c r="F16" s="144" t="str">
        <f t="shared" si="0"/>
        <v/>
      </c>
      <c r="G16" s="740"/>
      <c r="H16" s="740"/>
      <c r="I16" s="222"/>
      <c r="J16" s="144" t="str">
        <f t="shared" si="1"/>
        <v/>
      </c>
      <c r="K16" s="223"/>
      <c r="L16" s="144" t="str">
        <f t="shared" si="2"/>
        <v/>
      </c>
      <c r="M16" s="147"/>
    </row>
    <row r="17" spans="1:13" x14ac:dyDescent="0.3">
      <c r="A17" s="1261"/>
      <c r="B17" s="1288"/>
      <c r="C17" s="1262"/>
      <c r="D17" s="323"/>
      <c r="E17" s="222"/>
      <c r="F17" s="144" t="str">
        <f t="shared" si="0"/>
        <v/>
      </c>
      <c r="G17" s="740"/>
      <c r="H17" s="740"/>
      <c r="I17" s="222"/>
      <c r="J17" s="144" t="str">
        <f t="shared" si="1"/>
        <v/>
      </c>
      <c r="K17" s="223"/>
      <c r="L17" s="144" t="str">
        <f t="shared" si="2"/>
        <v/>
      </c>
      <c r="M17" s="147"/>
    </row>
    <row r="18" spans="1:13" x14ac:dyDescent="0.3">
      <c r="A18" s="1261"/>
      <c r="B18" s="1288"/>
      <c r="C18" s="1262"/>
      <c r="D18" s="323"/>
      <c r="E18" s="222"/>
      <c r="F18" s="144" t="str">
        <f t="shared" si="0"/>
        <v/>
      </c>
      <c r="G18" s="740"/>
      <c r="H18" s="740"/>
      <c r="I18" s="222"/>
      <c r="J18" s="144" t="str">
        <f t="shared" si="1"/>
        <v/>
      </c>
      <c r="K18" s="223"/>
      <c r="L18" s="144" t="str">
        <f t="shared" si="2"/>
        <v/>
      </c>
      <c r="M18" s="147"/>
    </row>
    <row r="19" spans="1:13" x14ac:dyDescent="0.3">
      <c r="A19" s="1261"/>
      <c r="B19" s="1288"/>
      <c r="C19" s="1262"/>
      <c r="D19" s="323"/>
      <c r="E19" s="222"/>
      <c r="F19" s="144" t="str">
        <f t="shared" si="0"/>
        <v/>
      </c>
      <c r="G19" s="740"/>
      <c r="H19" s="740"/>
      <c r="I19" s="222"/>
      <c r="J19" s="144" t="str">
        <f t="shared" si="1"/>
        <v/>
      </c>
      <c r="K19" s="223"/>
      <c r="L19" s="144" t="str">
        <f t="shared" si="2"/>
        <v/>
      </c>
      <c r="M19" s="147"/>
    </row>
    <row r="20" spans="1:13" x14ac:dyDescent="0.3">
      <c r="A20" s="1261"/>
      <c r="B20" s="1288"/>
      <c r="C20" s="1262"/>
      <c r="D20" s="323"/>
      <c r="E20" s="222"/>
      <c r="F20" s="144" t="str">
        <f t="shared" si="0"/>
        <v/>
      </c>
      <c r="G20" s="740"/>
      <c r="H20" s="740"/>
      <c r="I20" s="222"/>
      <c r="J20" s="144" t="str">
        <f t="shared" si="1"/>
        <v/>
      </c>
      <c r="K20" s="223"/>
      <c r="L20" s="144" t="str">
        <f t="shared" si="2"/>
        <v/>
      </c>
      <c r="M20" s="147"/>
    </row>
    <row r="21" spans="1:13" x14ac:dyDescent="0.3">
      <c r="A21" s="1261"/>
      <c r="B21" s="1288"/>
      <c r="C21" s="1262"/>
      <c r="D21" s="323"/>
      <c r="E21" s="222"/>
      <c r="F21" s="144" t="str">
        <f t="shared" si="0"/>
        <v/>
      </c>
      <c r="G21" s="740"/>
      <c r="H21" s="740"/>
      <c r="I21" s="222"/>
      <c r="J21" s="144" t="str">
        <f t="shared" si="1"/>
        <v/>
      </c>
      <c r="K21" s="223"/>
      <c r="L21" s="144" t="str">
        <f t="shared" si="2"/>
        <v/>
      </c>
      <c r="M21" s="147"/>
    </row>
    <row r="22" spans="1:13" x14ac:dyDescent="0.3">
      <c r="A22" s="1261"/>
      <c r="B22" s="1288"/>
      <c r="C22" s="1262"/>
      <c r="D22" s="323"/>
      <c r="E22" s="222"/>
      <c r="F22" s="144" t="str">
        <f t="shared" si="0"/>
        <v/>
      </c>
      <c r="G22" s="740"/>
      <c r="H22" s="740"/>
      <c r="I22" s="222"/>
      <c r="J22" s="144" t="str">
        <f t="shared" si="1"/>
        <v/>
      </c>
      <c r="K22" s="223"/>
      <c r="L22" s="144" t="str">
        <f t="shared" si="2"/>
        <v/>
      </c>
      <c r="M22" s="147"/>
    </row>
    <row r="23" spans="1:13" ht="15" thickBot="1" x14ac:dyDescent="0.35">
      <c r="A23" s="1263"/>
      <c r="B23" s="1289"/>
      <c r="C23" s="1264"/>
      <c r="D23" s="324"/>
      <c r="E23" s="226"/>
      <c r="F23" s="307" t="str">
        <f t="shared" si="0"/>
        <v/>
      </c>
      <c r="G23" s="741"/>
      <c r="H23" s="741"/>
      <c r="I23" s="226"/>
      <c r="J23" s="307" t="str">
        <f t="shared" si="1"/>
        <v/>
      </c>
      <c r="K23" s="227"/>
      <c r="L23" s="307" t="str">
        <f t="shared" si="2"/>
        <v/>
      </c>
      <c r="M23" s="155"/>
    </row>
    <row r="24" spans="1:13" ht="15" thickBot="1" x14ac:dyDescent="0.35">
      <c r="A24" s="229"/>
      <c r="B24" s="235"/>
      <c r="C24" s="235"/>
      <c r="D24" s="83"/>
      <c r="E24" s="230"/>
      <c r="F24" s="230"/>
      <c r="G24" s="230"/>
      <c r="H24" s="83"/>
      <c r="I24" s="83"/>
      <c r="J24" s="83"/>
      <c r="K24" s="230" t="s">
        <v>472</v>
      </c>
      <c r="L24" s="499">
        <f>ROUND(SUM(L10:L23),2)</f>
        <v>0</v>
      </c>
      <c r="M24" s="500">
        <f>ROUND(SUM(M10:M23),2)</f>
        <v>0</v>
      </c>
    </row>
    <row r="25" spans="1:13" x14ac:dyDescent="0.3">
      <c r="A25" s="1"/>
      <c r="M25" s="2"/>
    </row>
    <row r="26" spans="1:13" ht="15" thickBot="1" x14ac:dyDescent="0.35">
      <c r="A26" s="261" t="s">
        <v>82</v>
      </c>
      <c r="B26" s="262"/>
      <c r="C26" s="262"/>
      <c r="D26" s="262"/>
      <c r="E26" s="262"/>
      <c r="F26" s="262"/>
      <c r="G26" s="262"/>
      <c r="H26" s="262"/>
      <c r="I26" s="262"/>
      <c r="J26" s="262"/>
      <c r="K26" s="262"/>
      <c r="L26" s="262"/>
      <c r="M26" s="264"/>
    </row>
    <row r="27" spans="1:13" x14ac:dyDescent="0.3">
      <c r="A27" s="1423" t="s">
        <v>473</v>
      </c>
      <c r="B27" s="1424"/>
      <c r="C27" s="1424"/>
      <c r="D27" s="1424"/>
      <c r="E27" s="1424"/>
      <c r="F27" s="1424"/>
      <c r="G27" s="1424"/>
      <c r="H27" s="1424"/>
      <c r="I27" s="1424"/>
      <c r="J27" s="1424"/>
      <c r="K27" s="1424"/>
      <c r="L27" s="1424"/>
      <c r="M27" s="1425"/>
    </row>
    <row r="28" spans="1:13" x14ac:dyDescent="0.3">
      <c r="A28" s="1426"/>
      <c r="B28" s="1427"/>
      <c r="C28" s="1427"/>
      <c r="D28" s="1427"/>
      <c r="E28" s="1427"/>
      <c r="F28" s="1427"/>
      <c r="G28" s="1427"/>
      <c r="H28" s="1427"/>
      <c r="I28" s="1427"/>
      <c r="J28" s="1427"/>
      <c r="K28" s="1427"/>
      <c r="L28" s="1427"/>
      <c r="M28" s="1428"/>
    </row>
    <row r="29" spans="1:13" x14ac:dyDescent="0.3">
      <c r="A29" s="1426"/>
      <c r="B29" s="1427"/>
      <c r="C29" s="1427"/>
      <c r="D29" s="1427"/>
      <c r="E29" s="1427"/>
      <c r="F29" s="1427"/>
      <c r="G29" s="1427"/>
      <c r="H29" s="1427"/>
      <c r="I29" s="1427"/>
      <c r="J29" s="1427"/>
      <c r="K29" s="1427"/>
      <c r="L29" s="1427"/>
      <c r="M29" s="1428"/>
    </row>
    <row r="30" spans="1:13" x14ac:dyDescent="0.3">
      <c r="A30" s="1426"/>
      <c r="B30" s="1427"/>
      <c r="C30" s="1427"/>
      <c r="D30" s="1427"/>
      <c r="E30" s="1427"/>
      <c r="F30" s="1427"/>
      <c r="G30" s="1427"/>
      <c r="H30" s="1427"/>
      <c r="I30" s="1427"/>
      <c r="J30" s="1427"/>
      <c r="K30" s="1427"/>
      <c r="L30" s="1427"/>
      <c r="M30" s="1428"/>
    </row>
    <row r="31" spans="1:13" ht="15" thickBot="1" x14ac:dyDescent="0.35">
      <c r="A31" s="1426"/>
      <c r="B31" s="1427"/>
      <c r="C31" s="1427"/>
      <c r="D31" s="1427"/>
      <c r="E31" s="1427"/>
      <c r="F31" s="1427"/>
      <c r="G31" s="1427"/>
      <c r="H31" s="1427"/>
      <c r="I31" s="1427"/>
      <c r="J31" s="1427"/>
      <c r="K31" s="1427"/>
      <c r="L31" s="1427"/>
      <c r="M31" s="1428"/>
    </row>
    <row r="32" spans="1:13" x14ac:dyDescent="0.3">
      <c r="A32" s="501"/>
      <c r="B32" s="502"/>
      <c r="C32" s="502"/>
      <c r="D32" s="502"/>
      <c r="E32" s="502"/>
      <c r="F32" s="502"/>
      <c r="G32" s="502"/>
      <c r="H32" s="502"/>
      <c r="I32" s="502"/>
      <c r="J32" s="502"/>
      <c r="K32" s="502"/>
      <c r="L32" s="502"/>
      <c r="M32" s="503"/>
    </row>
    <row r="33" spans="1:13" x14ac:dyDescent="0.3">
      <c r="A33" s="713" t="s">
        <v>621</v>
      </c>
      <c r="B33" s="714"/>
      <c r="C33" s="714"/>
      <c r="D33" s="714"/>
      <c r="E33" s="714"/>
      <c r="F33" s="714"/>
      <c r="G33" s="714"/>
      <c r="H33" s="714"/>
      <c r="I33" s="714"/>
      <c r="J33" s="714"/>
      <c r="K33" s="714"/>
      <c r="L33" s="714"/>
      <c r="M33" s="715"/>
    </row>
    <row r="34" spans="1:13" x14ac:dyDescent="0.3">
      <c r="A34" s="92" t="s">
        <v>56</v>
      </c>
      <c r="B34" s="83"/>
      <c r="C34" s="83"/>
      <c r="D34" s="83"/>
      <c r="E34" s="83"/>
      <c r="F34" s="83"/>
      <c r="G34" s="83"/>
      <c r="H34" s="83"/>
      <c r="I34" s="326"/>
      <c r="J34" s="326"/>
      <c r="K34" s="326"/>
      <c r="L34" s="326"/>
      <c r="M34" s="327"/>
    </row>
    <row r="35" spans="1:13" ht="14.4" customHeight="1" x14ac:dyDescent="0.3">
      <c r="A35" s="693"/>
      <c r="B35" s="1456" t="s">
        <v>458</v>
      </c>
      <c r="C35" s="1456"/>
      <c r="D35" s="1456"/>
      <c r="E35" s="1456"/>
      <c r="F35" s="1456"/>
      <c r="G35" s="1456"/>
      <c r="H35" s="1456"/>
      <c r="I35" s="326"/>
      <c r="J35" s="326"/>
      <c r="K35" s="326"/>
      <c r="L35" s="326"/>
      <c r="M35" s="327"/>
    </row>
    <row r="36" spans="1:13" ht="14.4" customHeight="1" x14ac:dyDescent="0.3">
      <c r="A36" s="693">
        <v>1</v>
      </c>
      <c r="B36" s="83" t="s">
        <v>617</v>
      </c>
      <c r="C36" s="83"/>
      <c r="D36" s="83"/>
      <c r="E36" s="83"/>
      <c r="F36" s="83"/>
      <c r="G36" s="83"/>
      <c r="H36" s="83"/>
      <c r="I36" s="328"/>
      <c r="J36" s="328"/>
      <c r="K36" s="328"/>
      <c r="L36" s="326"/>
      <c r="M36" s="327"/>
    </row>
    <row r="37" spans="1:13" ht="14.4" customHeight="1" x14ac:dyDescent="0.3">
      <c r="A37" s="693">
        <v>2</v>
      </c>
      <c r="B37" s="83" t="s">
        <v>94</v>
      </c>
      <c r="C37" s="83"/>
      <c r="D37" s="83"/>
      <c r="E37" s="83"/>
      <c r="F37" s="83"/>
      <c r="G37" s="83"/>
      <c r="H37" s="83"/>
      <c r="I37" s="83"/>
      <c r="J37" s="83"/>
      <c r="K37" s="83"/>
      <c r="L37" s="161"/>
      <c r="M37" s="162"/>
    </row>
    <row r="38" spans="1:13" ht="14.4" customHeight="1" x14ac:dyDescent="0.3">
      <c r="A38" s="693">
        <v>3</v>
      </c>
      <c r="B38" s="83" t="s">
        <v>649</v>
      </c>
      <c r="C38" s="83"/>
      <c r="D38" s="83"/>
      <c r="E38" s="83"/>
      <c r="F38" s="83"/>
      <c r="G38" s="83"/>
      <c r="H38" s="83"/>
      <c r="I38" s="83"/>
      <c r="J38" s="83"/>
      <c r="K38" s="83"/>
      <c r="L38" s="83"/>
      <c r="M38" s="93"/>
    </row>
    <row r="39" spans="1:13" ht="14.4" customHeight="1" x14ac:dyDescent="0.3">
      <c r="A39" s="693">
        <v>4</v>
      </c>
      <c r="B39" s="83" t="s">
        <v>650</v>
      </c>
      <c r="C39" s="83"/>
      <c r="D39" s="83"/>
      <c r="E39" s="83"/>
      <c r="F39" s="83"/>
      <c r="G39" s="83"/>
      <c r="H39" s="83"/>
      <c r="I39" s="83"/>
      <c r="J39" s="83"/>
      <c r="K39" s="83"/>
      <c r="L39" s="161"/>
      <c r="M39" s="162"/>
    </row>
    <row r="40" spans="1:13" ht="14.4" customHeight="1" x14ac:dyDescent="0.3">
      <c r="A40" s="693">
        <v>5</v>
      </c>
      <c r="B40" s="83" t="s">
        <v>658</v>
      </c>
      <c r="C40" s="83"/>
      <c r="D40" s="83"/>
      <c r="E40" s="83"/>
      <c r="F40" s="83"/>
      <c r="G40" s="83"/>
      <c r="H40" s="83"/>
      <c r="I40" s="83"/>
      <c r="J40" s="83"/>
      <c r="K40" s="83"/>
      <c r="L40" s="161"/>
      <c r="M40" s="162"/>
    </row>
    <row r="41" spans="1:13" ht="14.4" customHeight="1" x14ac:dyDescent="0.3">
      <c r="A41" s="693">
        <v>6</v>
      </c>
      <c r="B41" s="83" t="s">
        <v>651</v>
      </c>
      <c r="C41" s="83"/>
      <c r="D41" s="83"/>
      <c r="E41" s="83"/>
      <c r="F41" s="83"/>
      <c r="G41" s="83"/>
      <c r="H41" s="83"/>
      <c r="I41" s="83"/>
      <c r="J41" s="83"/>
      <c r="K41" s="83"/>
      <c r="L41" s="161"/>
      <c r="M41" s="162"/>
    </row>
    <row r="42" spans="1:13" ht="14.4" customHeight="1" x14ac:dyDescent="0.3">
      <c r="A42" s="693">
        <v>7</v>
      </c>
      <c r="B42" s="83" t="s">
        <v>652</v>
      </c>
      <c r="C42" s="83"/>
      <c r="D42" s="83"/>
      <c r="E42" s="83"/>
      <c r="F42" s="83"/>
      <c r="G42" s="83"/>
      <c r="H42" s="83"/>
      <c r="I42" s="83"/>
      <c r="J42" s="83"/>
      <c r="K42" s="83"/>
      <c r="L42" s="161"/>
      <c r="M42" s="162"/>
    </row>
    <row r="43" spans="1:13" ht="14.4" customHeight="1" x14ac:dyDescent="0.3">
      <c r="A43" s="693">
        <v>8</v>
      </c>
      <c r="B43" s="83" t="s">
        <v>618</v>
      </c>
      <c r="C43" s="83"/>
      <c r="D43" s="83"/>
      <c r="E43" s="83"/>
      <c r="F43" s="83"/>
      <c r="G43" s="83"/>
      <c r="H43" s="83"/>
      <c r="I43" s="83"/>
      <c r="J43" s="83"/>
      <c r="K43" s="83"/>
      <c r="L43" s="161"/>
      <c r="M43" s="162"/>
    </row>
    <row r="44" spans="1:13" x14ac:dyDescent="0.3">
      <c r="A44" s="693">
        <v>9</v>
      </c>
      <c r="B44" s="83" t="s">
        <v>619</v>
      </c>
      <c r="C44" s="311"/>
      <c r="D44" s="311"/>
      <c r="E44" s="311"/>
      <c r="F44" s="311"/>
      <c r="G44" s="311"/>
      <c r="H44" s="311"/>
      <c r="I44" s="311"/>
      <c r="J44" s="311"/>
      <c r="K44" s="311"/>
      <c r="L44" s="329"/>
      <c r="M44" s="330"/>
    </row>
    <row r="45" spans="1:13" x14ac:dyDescent="0.3">
      <c r="L45" s="329"/>
      <c r="M45" s="330"/>
    </row>
    <row r="46" spans="1:13" ht="14.4" customHeight="1" x14ac:dyDescent="0.3">
      <c r="A46" s="211" t="s">
        <v>459</v>
      </c>
      <c r="B46" s="83"/>
      <c r="C46" s="83"/>
      <c r="D46" s="83"/>
      <c r="E46" s="83"/>
      <c r="F46" s="83"/>
      <c r="G46" s="83"/>
      <c r="H46" s="83"/>
      <c r="I46" s="83"/>
      <c r="J46" s="83"/>
      <c r="K46" s="83"/>
      <c r="L46" s="161"/>
      <c r="M46" s="162"/>
    </row>
    <row r="47" spans="1:13" ht="14.4" customHeight="1" x14ac:dyDescent="0.3">
      <c r="A47" s="211"/>
      <c r="B47" s="83" t="s">
        <v>460</v>
      </c>
      <c r="C47" s="83"/>
      <c r="D47" s="83"/>
      <c r="E47" s="83"/>
      <c r="F47" s="83"/>
      <c r="G47" s="83"/>
      <c r="H47" s="83"/>
      <c r="I47" s="83"/>
      <c r="J47" s="83"/>
      <c r="K47" s="83"/>
      <c r="L47" s="161"/>
      <c r="M47" s="162"/>
    </row>
    <row r="48" spans="1:13" ht="14.4" customHeight="1" x14ac:dyDescent="0.3">
      <c r="A48" s="211" t="s">
        <v>405</v>
      </c>
      <c r="B48" s="83"/>
      <c r="C48" s="83"/>
      <c r="D48" s="83"/>
      <c r="E48" s="83"/>
      <c r="F48" s="83"/>
      <c r="G48" s="83"/>
      <c r="H48" s="83"/>
      <c r="I48" s="83"/>
      <c r="J48" s="83"/>
      <c r="K48" s="83"/>
      <c r="L48" s="161"/>
      <c r="M48" s="162"/>
    </row>
    <row r="49" spans="1:13" ht="15" thickBot="1" x14ac:dyDescent="0.35">
      <c r="A49" s="92"/>
      <c r="B49" s="83" t="s">
        <v>461</v>
      </c>
      <c r="L49" s="329"/>
      <c r="M49" s="330"/>
    </row>
    <row r="50" spans="1:13" x14ac:dyDescent="0.3">
      <c r="A50" s="777"/>
      <c r="B50" s="504"/>
      <c r="C50" s="504"/>
      <c r="D50" s="504"/>
      <c r="E50" s="504"/>
      <c r="F50" s="504"/>
      <c r="G50" s="504"/>
      <c r="H50" s="504"/>
      <c r="I50" s="504"/>
      <c r="J50" s="504"/>
      <c r="K50" s="504"/>
      <c r="L50" s="504"/>
      <c r="M50" s="505"/>
    </row>
    <row r="51" spans="1:13" x14ac:dyDescent="0.3">
      <c r="A51" s="1585" t="s">
        <v>841</v>
      </c>
      <c r="B51" s="1586"/>
      <c r="C51" s="1586"/>
      <c r="D51" s="1586"/>
      <c r="E51" s="1586"/>
      <c r="F51" s="1586"/>
      <c r="G51" s="1586"/>
      <c r="H51" s="1586"/>
      <c r="I51" s="1586"/>
      <c r="J51" s="1586"/>
      <c r="K51" s="1586"/>
      <c r="L51" s="1586"/>
      <c r="M51" s="1587"/>
    </row>
    <row r="52" spans="1:13" x14ac:dyDescent="0.3">
      <c r="A52" s="848"/>
      <c r="B52" s="95"/>
      <c r="C52" s="95"/>
      <c r="D52" s="95"/>
      <c r="E52" s="95"/>
      <c r="F52" s="95"/>
      <c r="G52" s="95"/>
      <c r="H52" s="95"/>
      <c r="I52" s="95"/>
      <c r="J52" s="784"/>
      <c r="K52" s="784"/>
      <c r="L52" s="931"/>
      <c r="M52" s="926"/>
    </row>
    <row r="53" spans="1:13" ht="15" thickBot="1" x14ac:dyDescent="0.35">
      <c r="A53" s="848"/>
      <c r="B53" s="95"/>
      <c r="C53" s="95"/>
      <c r="D53" s="95"/>
      <c r="E53" s="95"/>
      <c r="F53" s="95"/>
      <c r="G53" s="95"/>
      <c r="H53" s="95"/>
      <c r="I53" s="95"/>
      <c r="J53" s="784"/>
      <c r="K53" s="784"/>
      <c r="L53" s="931"/>
      <c r="M53" s="12"/>
    </row>
    <row r="54" spans="1:13" x14ac:dyDescent="0.3">
      <c r="A54" s="1588" t="s">
        <v>845</v>
      </c>
      <c r="B54" s="1589"/>
      <c r="C54" s="1589"/>
      <c r="D54" s="1589"/>
      <c r="E54" s="1589"/>
      <c r="F54" s="1589"/>
      <c r="G54" s="1589"/>
      <c r="H54" s="1589"/>
      <c r="I54" s="1589"/>
      <c r="J54" s="1589"/>
      <c r="K54" s="1589"/>
      <c r="L54" s="1589"/>
      <c r="M54" s="1590"/>
    </row>
    <row r="55" spans="1:13" x14ac:dyDescent="0.3">
      <c r="A55" s="849"/>
      <c r="B55" s="850"/>
      <c r="C55" s="850"/>
      <c r="D55" s="850"/>
      <c r="E55" s="95"/>
      <c r="F55" s="95"/>
      <c r="G55" s="95"/>
      <c r="H55" s="95"/>
      <c r="I55" s="95"/>
      <c r="J55" s="784"/>
      <c r="K55" s="784"/>
      <c r="L55" s="931"/>
      <c r="M55" s="926"/>
    </row>
    <row r="56" spans="1:13" x14ac:dyDescent="0.3">
      <c r="A56" s="849"/>
      <c r="B56" s="850"/>
      <c r="C56" s="850"/>
      <c r="D56" s="850"/>
      <c r="E56" s="95"/>
      <c r="F56" s="95"/>
      <c r="G56" s="95"/>
      <c r="H56" s="95"/>
      <c r="I56" s="95"/>
      <c r="J56" s="784"/>
      <c r="K56" s="784"/>
      <c r="L56" s="931"/>
      <c r="M56" s="926"/>
    </row>
    <row r="57" spans="1:13" x14ac:dyDescent="0.3">
      <c r="A57" s="1364"/>
      <c r="B57" s="1362"/>
      <c r="C57" s="1362"/>
      <c r="D57" s="1362"/>
      <c r="E57" s="95"/>
      <c r="F57" s="95"/>
      <c r="G57" s="95"/>
      <c r="H57" s="95"/>
      <c r="I57" s="95"/>
      <c r="J57" s="784"/>
      <c r="K57" s="784"/>
      <c r="L57" s="931"/>
      <c r="M57" s="926"/>
    </row>
    <row r="58" spans="1:13" x14ac:dyDescent="0.3">
      <c r="A58" s="1598" t="s">
        <v>634</v>
      </c>
      <c r="B58" s="1599"/>
      <c r="C58" s="1599"/>
      <c r="D58" s="1599"/>
      <c r="E58" s="1599"/>
      <c r="F58" s="1599"/>
      <c r="G58" s="1599"/>
      <c r="H58" s="1599"/>
      <c r="I58" s="1599"/>
      <c r="J58" s="1599"/>
      <c r="K58" s="1599"/>
      <c r="L58" s="1599"/>
      <c r="M58" s="1600"/>
    </row>
    <row r="59" spans="1:13" ht="15" thickBot="1" x14ac:dyDescent="0.35">
      <c r="A59" s="11"/>
      <c r="B59" s="5"/>
      <c r="C59" s="5"/>
      <c r="D59" s="5"/>
      <c r="E59" s="5"/>
      <c r="F59" s="5"/>
      <c r="G59" s="5"/>
      <c r="H59" s="5"/>
      <c r="I59" s="5"/>
      <c r="J59" s="5"/>
      <c r="K59" s="5"/>
      <c r="L59" s="5"/>
      <c r="M59" s="12"/>
    </row>
    <row r="60" spans="1:13" s="507" customFormat="1" ht="12" x14ac:dyDescent="0.25">
      <c r="A60" s="778" t="s">
        <v>597</v>
      </c>
      <c r="B60" s="485"/>
      <c r="C60" s="485"/>
      <c r="D60" s="485"/>
      <c r="E60" s="485"/>
      <c r="F60" s="485"/>
      <c r="G60" s="485"/>
      <c r="H60" s="512"/>
      <c r="I60" s="485"/>
      <c r="J60" s="485"/>
      <c r="K60" s="485"/>
      <c r="L60" s="485"/>
      <c r="M60" s="484"/>
    </row>
    <row r="61" spans="1:13" s="507" customFormat="1" ht="12.6" thickBot="1" x14ac:dyDescent="0.3">
      <c r="A61" s="475" t="s">
        <v>636</v>
      </c>
      <c r="B61" s="476"/>
      <c r="C61" s="476"/>
      <c r="D61" s="476"/>
      <c r="E61" s="476"/>
      <c r="F61" s="476"/>
      <c r="G61" s="476"/>
      <c r="H61" s="476"/>
      <c r="I61" s="476"/>
      <c r="J61" s="476"/>
      <c r="K61" s="517"/>
      <c r="L61" s="474"/>
      <c r="M61" s="477" t="s">
        <v>873</v>
      </c>
    </row>
  </sheetData>
  <sheetProtection algorithmName="SHA-512" hashValue="Ty4v9fiub8dU7GA1PLasTTkgwgaM4WcZggUKZIHo1HIhuueisn2lZWUli2dU/cDxqIH4jHtbKhGoHDsBiN8UEg==" saltValue="r/XWdItoLfDeVEMnHfteug==" spinCount="100000" sheet="1" objects="1" scenarios="1"/>
  <mergeCells count="27">
    <mergeCell ref="A58:M58"/>
    <mergeCell ref="C1:J1"/>
    <mergeCell ref="E7:M7"/>
    <mergeCell ref="A8:C8"/>
    <mergeCell ref="A9:C9"/>
    <mergeCell ref="A27:M31"/>
    <mergeCell ref="A5:E5"/>
    <mergeCell ref="A13:C13"/>
    <mergeCell ref="A14:C14"/>
    <mergeCell ref="A15:C15"/>
    <mergeCell ref="A16:C16"/>
    <mergeCell ref="A17:C17"/>
    <mergeCell ref="A18:C18"/>
    <mergeCell ref="A19:C19"/>
    <mergeCell ref="A21:C21"/>
    <mergeCell ref="A12:C12"/>
    <mergeCell ref="A2:M2"/>
    <mergeCell ref="A3:M3"/>
    <mergeCell ref="A10:C10"/>
    <mergeCell ref="A11:C11"/>
    <mergeCell ref="A20:C20"/>
    <mergeCell ref="A51:M51"/>
    <mergeCell ref="A54:M54"/>
    <mergeCell ref="A57:D57"/>
    <mergeCell ref="A22:C22"/>
    <mergeCell ref="A23:C23"/>
    <mergeCell ref="B35:H35"/>
  </mergeCells>
  <dataValidations count="2">
    <dataValidation allowBlank="1" showInputMessage="1" showErrorMessage="1" prompt="Frequent travelers enter miles per month.  Intermittent travelers please enter miles per trip." sqref="E10" xr:uid="{F08ADAFD-AC29-4AEF-A938-54CC379FBAD8}"/>
    <dataValidation type="decimal" allowBlank="1" showInputMessage="1" showErrorMessage="1" errorTitle="Travel Rate" error="The maximum mileage rate is the Federal Rate for 2022 of $0.625." sqref="G5" xr:uid="{95B34AF2-F035-4C92-8D75-1603DA3535FA}">
      <formula1>0</formula1>
      <formula2>0.625</formula2>
    </dataValidation>
  </dataValidations>
  <printOptions horizontalCentered="1"/>
  <pageMargins left="0.7" right="0.7" top="0.5" bottom="0.5" header="0.3" footer="0.3"/>
  <pageSetup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6565" r:id="rId4" name="Check Box 5">
              <controlPr defaultSize="0" autoFill="0" autoLine="0" autoPict="0">
                <anchor moveWithCells="1">
                  <from>
                    <xdr:col>0</xdr:col>
                    <xdr:colOff>0</xdr:colOff>
                    <xdr:row>50</xdr:row>
                    <xdr:rowOff>175260</xdr:rowOff>
                  </from>
                  <to>
                    <xdr:col>4</xdr:col>
                    <xdr:colOff>518160</xdr:colOff>
                    <xdr:row>52</xdr:row>
                    <xdr:rowOff>0</xdr:rowOff>
                  </to>
                </anchor>
              </controlPr>
            </control>
          </mc:Choice>
        </mc:AlternateContent>
        <mc:AlternateContent xmlns:mc="http://schemas.openxmlformats.org/markup-compatibility/2006">
          <mc:Choice Requires="x14">
            <control shapeId="66566" r:id="rId5" name="Check Box 6">
              <controlPr defaultSize="0" autoFill="0" autoLine="0" autoPict="0">
                <anchor moveWithCells="1">
                  <from>
                    <xdr:col>0</xdr:col>
                    <xdr:colOff>0</xdr:colOff>
                    <xdr:row>51</xdr:row>
                    <xdr:rowOff>175260</xdr:rowOff>
                  </from>
                  <to>
                    <xdr:col>4</xdr:col>
                    <xdr:colOff>518160</xdr:colOff>
                    <xdr:row>52</xdr:row>
                    <xdr:rowOff>182880</xdr:rowOff>
                  </to>
                </anchor>
              </controlPr>
            </control>
          </mc:Choice>
        </mc:AlternateContent>
        <mc:AlternateContent xmlns:mc="http://schemas.openxmlformats.org/markup-compatibility/2006">
          <mc:Choice Requires="x14">
            <control shapeId="66567" r:id="rId6" name="Check Box 7">
              <controlPr defaultSize="0" autoFill="0" autoLine="0" autoPict="0">
                <anchor moveWithCells="1">
                  <from>
                    <xdr:col>0</xdr:col>
                    <xdr:colOff>0</xdr:colOff>
                    <xdr:row>53</xdr:row>
                    <xdr:rowOff>175260</xdr:rowOff>
                  </from>
                  <to>
                    <xdr:col>4</xdr:col>
                    <xdr:colOff>518160</xdr:colOff>
                    <xdr:row>55</xdr:row>
                    <xdr:rowOff>0</xdr:rowOff>
                  </to>
                </anchor>
              </controlPr>
            </control>
          </mc:Choice>
        </mc:AlternateContent>
        <mc:AlternateContent xmlns:mc="http://schemas.openxmlformats.org/markup-compatibility/2006">
          <mc:Choice Requires="x14">
            <control shapeId="66568" r:id="rId7" name="Check Box 8">
              <controlPr defaultSize="0" autoFill="0" autoLine="0" autoPict="0">
                <anchor moveWithCells="1">
                  <from>
                    <xdr:col>0</xdr:col>
                    <xdr:colOff>0</xdr:colOff>
                    <xdr:row>55</xdr:row>
                    <xdr:rowOff>175260</xdr:rowOff>
                  </from>
                  <to>
                    <xdr:col>4</xdr:col>
                    <xdr:colOff>518160</xdr:colOff>
                    <xdr:row>57</xdr:row>
                    <xdr:rowOff>0</xdr:rowOff>
                  </to>
                </anchor>
              </controlPr>
            </control>
          </mc:Choice>
        </mc:AlternateContent>
        <mc:AlternateContent xmlns:mc="http://schemas.openxmlformats.org/markup-compatibility/2006">
          <mc:Choice Requires="x14">
            <control shapeId="66569" r:id="rId8" name="Check Box 9">
              <controlPr defaultSize="0" autoFill="0" autoLine="0" autoPict="0">
                <anchor moveWithCells="1">
                  <from>
                    <xdr:col>0</xdr:col>
                    <xdr:colOff>0</xdr:colOff>
                    <xdr:row>54</xdr:row>
                    <xdr:rowOff>175260</xdr:rowOff>
                  </from>
                  <to>
                    <xdr:col>4</xdr:col>
                    <xdr:colOff>518160</xdr:colOff>
                    <xdr:row>56</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9E54-3D29-4485-BCE3-77B0C0A141E9}">
  <sheetPr codeName="Sheet25">
    <tabColor theme="9" tint="0.59999389629810485"/>
    <pageSetUpPr fitToPage="1"/>
  </sheetPr>
  <dimension ref="A1:G43"/>
  <sheetViews>
    <sheetView zoomScaleNormal="100" workbookViewId="0">
      <selection activeCell="A8" sqref="A8:C8"/>
    </sheetView>
  </sheetViews>
  <sheetFormatPr defaultRowHeight="14.4" x14ac:dyDescent="0.3"/>
  <cols>
    <col min="1" max="1" width="10" customWidth="1"/>
    <col min="4" max="4" width="16.5546875" customWidth="1"/>
    <col min="5" max="5" width="17.6640625" customWidth="1"/>
    <col min="6" max="6" width="18.88671875" customWidth="1"/>
    <col min="7" max="7" width="15.6640625" customWidth="1"/>
  </cols>
  <sheetData>
    <row r="1" spans="1:7" ht="15" thickBot="1" x14ac:dyDescent="0.35">
      <c r="A1" s="80" t="s">
        <v>36</v>
      </c>
      <c r="B1" s="1169">
        <f>'Budget Summary'!$D9</f>
        <v>0</v>
      </c>
      <c r="C1" s="1169"/>
      <c r="D1" s="1169"/>
      <c r="E1" s="1169"/>
      <c r="F1" s="81" t="s">
        <v>13</v>
      </c>
      <c r="G1" s="82">
        <f>'Budget Summary'!$H9</f>
        <v>0</v>
      </c>
    </row>
    <row r="2" spans="1:7" ht="16.2" thickBot="1" x14ac:dyDescent="0.35">
      <c r="A2" s="1284" t="s">
        <v>599</v>
      </c>
      <c r="B2" s="1285"/>
      <c r="C2" s="1285"/>
      <c r="D2" s="1285"/>
      <c r="E2" s="1285"/>
      <c r="F2" s="1285"/>
      <c r="G2" s="1286"/>
    </row>
    <row r="3" spans="1:7" ht="46.5" customHeight="1" thickBot="1" x14ac:dyDescent="0.35">
      <c r="A3" s="1432" t="s">
        <v>719</v>
      </c>
      <c r="B3" s="1433"/>
      <c r="C3" s="1433"/>
      <c r="D3" s="1433"/>
      <c r="E3" s="1433"/>
      <c r="F3" s="1433"/>
      <c r="G3" s="1434"/>
    </row>
    <row r="4" spans="1:7" x14ac:dyDescent="0.3">
      <c r="A4" s="302"/>
      <c r="B4" s="303"/>
      <c r="C4" s="303"/>
      <c r="D4" s="303"/>
      <c r="E4" s="303"/>
      <c r="F4" s="303"/>
      <c r="G4" s="304"/>
    </row>
    <row r="5" spans="1:7" ht="15" thickBot="1" x14ac:dyDescent="0.35">
      <c r="A5" s="310"/>
      <c r="B5" s="311"/>
      <c r="C5" s="311"/>
      <c r="D5" s="311"/>
      <c r="E5" s="311"/>
      <c r="F5" s="311"/>
      <c r="G5" s="312"/>
    </row>
    <row r="6" spans="1:7" ht="15" thickBot="1" x14ac:dyDescent="0.35">
      <c r="A6" s="1189">
        <v>1</v>
      </c>
      <c r="B6" s="1169"/>
      <c r="C6" s="1190"/>
      <c r="D6" s="188">
        <v>2</v>
      </c>
      <c r="E6" s="188">
        <v>3</v>
      </c>
      <c r="F6" s="112"/>
      <c r="G6" s="188">
        <v>4</v>
      </c>
    </row>
    <row r="7" spans="1:7" ht="43.8" thickBot="1" x14ac:dyDescent="0.35">
      <c r="A7" s="1207" t="s">
        <v>95</v>
      </c>
      <c r="B7" s="1281"/>
      <c r="C7" s="1282"/>
      <c r="D7" s="239" t="s">
        <v>63</v>
      </c>
      <c r="E7" s="239" t="s">
        <v>86</v>
      </c>
      <c r="F7" s="239" t="s">
        <v>480</v>
      </c>
      <c r="G7" s="305" t="s">
        <v>481</v>
      </c>
    </row>
    <row r="8" spans="1:7" x14ac:dyDescent="0.3">
      <c r="A8" s="1608"/>
      <c r="B8" s="1609"/>
      <c r="C8" s="1610"/>
      <c r="D8" s="134"/>
      <c r="E8" s="306"/>
      <c r="F8" s="136" t="str">
        <f>IF(D8&lt;1,"",D8*E8)</f>
        <v/>
      </c>
      <c r="G8" s="140"/>
    </row>
    <row r="9" spans="1:7" x14ac:dyDescent="0.3">
      <c r="A9" s="1605"/>
      <c r="B9" s="1606"/>
      <c r="C9" s="1607"/>
      <c r="D9" s="257"/>
      <c r="E9" s="223"/>
      <c r="F9" s="144" t="str">
        <f t="shared" ref="F9:F16" si="0">IF(D9&lt;1,"",D9*E9)</f>
        <v/>
      </c>
      <c r="G9" s="224"/>
    </row>
    <row r="10" spans="1:7" x14ac:dyDescent="0.3">
      <c r="A10" s="1605"/>
      <c r="B10" s="1606"/>
      <c r="C10" s="1607"/>
      <c r="D10" s="257"/>
      <c r="E10" s="223"/>
      <c r="F10" s="144" t="str">
        <f t="shared" si="0"/>
        <v/>
      </c>
      <c r="G10" s="224"/>
    </row>
    <row r="11" spans="1:7" x14ac:dyDescent="0.3">
      <c r="A11" s="1605"/>
      <c r="B11" s="1606"/>
      <c r="C11" s="1607"/>
      <c r="D11" s="257"/>
      <c r="E11" s="223"/>
      <c r="F11" s="144" t="str">
        <f t="shared" si="0"/>
        <v/>
      </c>
      <c r="G11" s="224" t="s">
        <v>7</v>
      </c>
    </row>
    <row r="12" spans="1:7" x14ac:dyDescent="0.3">
      <c r="A12" s="1605"/>
      <c r="B12" s="1606"/>
      <c r="C12" s="1607"/>
      <c r="D12" s="257"/>
      <c r="E12" s="223"/>
      <c r="F12" s="144" t="str">
        <f t="shared" si="0"/>
        <v/>
      </c>
      <c r="G12" s="224"/>
    </row>
    <row r="13" spans="1:7" x14ac:dyDescent="0.3">
      <c r="A13" s="1605"/>
      <c r="B13" s="1606"/>
      <c r="C13" s="1607"/>
      <c r="D13" s="257"/>
      <c r="E13" s="223"/>
      <c r="F13" s="144" t="str">
        <f t="shared" si="0"/>
        <v/>
      </c>
      <c r="G13" s="224" t="s">
        <v>7</v>
      </c>
    </row>
    <row r="14" spans="1:7" x14ac:dyDescent="0.3">
      <c r="A14" s="1605"/>
      <c r="B14" s="1606"/>
      <c r="C14" s="1607"/>
      <c r="D14" s="257"/>
      <c r="E14" s="223"/>
      <c r="F14" s="144" t="str">
        <f t="shared" si="0"/>
        <v/>
      </c>
      <c r="G14" s="224" t="s">
        <v>7</v>
      </c>
    </row>
    <row r="15" spans="1:7" x14ac:dyDescent="0.3">
      <c r="A15" s="1605"/>
      <c r="B15" s="1606"/>
      <c r="C15" s="1607"/>
      <c r="D15" s="257"/>
      <c r="E15" s="223"/>
      <c r="F15" s="144" t="str">
        <f t="shared" si="0"/>
        <v/>
      </c>
      <c r="G15" s="224"/>
    </row>
    <row r="16" spans="1:7" ht="15" thickBot="1" x14ac:dyDescent="0.35">
      <c r="A16" s="1611"/>
      <c r="B16" s="1612"/>
      <c r="C16" s="1613"/>
      <c r="D16" s="150"/>
      <c r="E16" s="227"/>
      <c r="F16" s="307" t="str">
        <f t="shared" si="0"/>
        <v/>
      </c>
      <c r="G16" s="228" t="s">
        <v>7</v>
      </c>
    </row>
    <row r="17" spans="1:7" ht="15" thickBot="1" x14ac:dyDescent="0.35">
      <c r="A17" s="229"/>
      <c r="B17" s="235"/>
      <c r="C17" s="235"/>
      <c r="D17" s="230" t="s">
        <v>22</v>
      </c>
      <c r="E17" s="230"/>
      <c r="F17" s="334">
        <f>SUM(F8:F16)</f>
        <v>0</v>
      </c>
      <c r="G17" s="300">
        <f>SUM(G8:G16)</f>
        <v>0</v>
      </c>
    </row>
    <row r="18" spans="1:7" x14ac:dyDescent="0.3">
      <c r="A18" s="1"/>
      <c r="G18" s="2"/>
    </row>
    <row r="19" spans="1:7" ht="15" thickBot="1" x14ac:dyDescent="0.35">
      <c r="A19" s="261" t="s">
        <v>82</v>
      </c>
      <c r="B19" s="262"/>
      <c r="C19" s="262"/>
      <c r="D19" s="262"/>
      <c r="E19" s="262"/>
      <c r="F19" s="262"/>
      <c r="G19" s="264"/>
    </row>
    <row r="20" spans="1:7" x14ac:dyDescent="0.3">
      <c r="A20" s="1423" t="s">
        <v>93</v>
      </c>
      <c r="B20" s="1424"/>
      <c r="C20" s="1424"/>
      <c r="D20" s="1424"/>
      <c r="E20" s="1424"/>
      <c r="F20" s="1424"/>
      <c r="G20" s="1425"/>
    </row>
    <row r="21" spans="1:7" x14ac:dyDescent="0.3">
      <c r="A21" s="1426"/>
      <c r="B21" s="1427"/>
      <c r="C21" s="1427"/>
      <c r="D21" s="1427"/>
      <c r="E21" s="1427"/>
      <c r="F21" s="1427"/>
      <c r="G21" s="1428"/>
    </row>
    <row r="22" spans="1:7" x14ac:dyDescent="0.3">
      <c r="A22" s="1426"/>
      <c r="B22" s="1427"/>
      <c r="C22" s="1427"/>
      <c r="D22" s="1427"/>
      <c r="E22" s="1427"/>
      <c r="F22" s="1427"/>
      <c r="G22" s="1428"/>
    </row>
    <row r="23" spans="1:7" x14ac:dyDescent="0.3">
      <c r="A23" s="1426"/>
      <c r="B23" s="1427"/>
      <c r="C23" s="1427"/>
      <c r="D23" s="1427"/>
      <c r="E23" s="1427"/>
      <c r="F23" s="1427"/>
      <c r="G23" s="1428"/>
    </row>
    <row r="24" spans="1:7" ht="15" thickBot="1" x14ac:dyDescent="0.35">
      <c r="A24" s="1429"/>
      <c r="B24" s="1430"/>
      <c r="C24" s="1430"/>
      <c r="D24" s="1430"/>
      <c r="E24" s="1430"/>
      <c r="F24" s="1430"/>
      <c r="G24" s="1431"/>
    </row>
    <row r="25" spans="1:7" x14ac:dyDescent="0.3">
      <c r="A25" s="97"/>
      <c r="B25" s="83"/>
      <c r="C25" s="83"/>
      <c r="D25" s="83"/>
      <c r="E25" s="83"/>
      <c r="F25" s="83"/>
      <c r="G25" s="93"/>
    </row>
    <row r="26" spans="1:7" x14ac:dyDescent="0.3">
      <c r="A26" s="87" t="s">
        <v>139</v>
      </c>
      <c r="B26" s="83"/>
      <c r="C26" s="83"/>
      <c r="D26" s="83"/>
      <c r="E26" s="83"/>
      <c r="F26" s="83"/>
      <c r="G26" s="93"/>
    </row>
    <row r="27" spans="1:7" x14ac:dyDescent="0.3">
      <c r="A27" s="87" t="s">
        <v>61</v>
      </c>
      <c r="B27" s="83"/>
      <c r="C27" s="83"/>
      <c r="D27" s="83"/>
      <c r="E27" s="83"/>
      <c r="F27" s="83"/>
      <c r="G27" s="93"/>
    </row>
    <row r="28" spans="1:7" x14ac:dyDescent="0.3">
      <c r="A28" s="163">
        <v>1</v>
      </c>
      <c r="B28" s="1244" t="s">
        <v>455</v>
      </c>
      <c r="C28" s="1244"/>
      <c r="D28" s="1244"/>
      <c r="E28" s="1244"/>
      <c r="F28" s="1244"/>
      <c r="G28" s="1245"/>
    </row>
    <row r="29" spans="1:7" x14ac:dyDescent="0.3">
      <c r="A29" s="163">
        <v>2</v>
      </c>
      <c r="B29" s="83" t="s">
        <v>97</v>
      </c>
      <c r="C29" s="83"/>
      <c r="D29" s="83"/>
      <c r="E29" s="83"/>
      <c r="F29" s="83"/>
      <c r="G29" s="93"/>
    </row>
    <row r="30" spans="1:7" ht="29.4" customHeight="1" x14ac:dyDescent="0.3">
      <c r="A30" s="163">
        <v>3</v>
      </c>
      <c r="B30" s="1347" t="s">
        <v>98</v>
      </c>
      <c r="C30" s="1347"/>
      <c r="D30" s="1347"/>
      <c r="E30" s="1347"/>
      <c r="F30" s="1347"/>
      <c r="G30" s="1348"/>
    </row>
    <row r="31" spans="1:7" x14ac:dyDescent="0.3">
      <c r="A31" s="163">
        <v>4</v>
      </c>
      <c r="B31" s="83" t="s">
        <v>456</v>
      </c>
      <c r="C31" s="83"/>
      <c r="D31" s="83"/>
      <c r="E31" s="83"/>
      <c r="F31" s="83"/>
      <c r="G31" s="93"/>
    </row>
    <row r="32" spans="1:7" x14ac:dyDescent="0.3">
      <c r="A32" s="163"/>
      <c r="B32" s="83"/>
      <c r="C32" s="83"/>
      <c r="D32" s="83"/>
      <c r="E32" s="83"/>
      <c r="F32" s="83"/>
      <c r="G32" s="93"/>
    </row>
    <row r="33" spans="1:7" x14ac:dyDescent="0.3">
      <c r="A33" s="97" t="s">
        <v>457</v>
      </c>
      <c r="C33" s="83"/>
      <c r="D33" s="83"/>
      <c r="E33" s="83"/>
      <c r="F33" s="83"/>
      <c r="G33" s="93"/>
    </row>
    <row r="34" spans="1:7" x14ac:dyDescent="0.3">
      <c r="A34" s="94"/>
      <c r="B34" s="262"/>
      <c r="C34" s="262"/>
      <c r="D34" s="262"/>
      <c r="E34" s="262"/>
      <c r="F34" s="262"/>
      <c r="G34" s="264"/>
    </row>
    <row r="35" spans="1:7" x14ac:dyDescent="0.3">
      <c r="A35" s="1580" t="s">
        <v>841</v>
      </c>
      <c r="B35" s="1614"/>
      <c r="C35" s="1614"/>
      <c r="D35" s="1614"/>
      <c r="E35" s="1614"/>
      <c r="F35" s="1614"/>
      <c r="G35" s="1531"/>
    </row>
    <row r="36" spans="1:7" x14ac:dyDescent="0.3">
      <c r="A36" s="867"/>
      <c r="B36" s="506"/>
      <c r="C36" s="506"/>
      <c r="D36" s="506"/>
      <c r="E36" s="506"/>
      <c r="F36" s="506"/>
      <c r="G36" s="857"/>
    </row>
    <row r="37" spans="1:7" x14ac:dyDescent="0.3">
      <c r="A37" s="1310" t="s">
        <v>842</v>
      </c>
      <c r="B37" s="1615"/>
      <c r="C37" s="1615"/>
      <c r="D37" s="1615"/>
      <c r="E37" s="1615"/>
      <c r="F37" s="1615"/>
      <c r="G37" s="1616"/>
    </row>
    <row r="38" spans="1:7" x14ac:dyDescent="0.3">
      <c r="A38" s="97"/>
      <c r="B38" s="83"/>
      <c r="C38" s="83"/>
      <c r="D38" s="83"/>
      <c r="E38" s="83"/>
      <c r="F38" s="83"/>
      <c r="G38" s="93"/>
    </row>
    <row r="39" spans="1:7" x14ac:dyDescent="0.3">
      <c r="A39" s="97"/>
      <c r="B39" s="83"/>
      <c r="C39" s="83"/>
      <c r="D39" s="83"/>
      <c r="E39" s="83"/>
      <c r="F39" s="83"/>
      <c r="G39" s="93"/>
    </row>
    <row r="40" spans="1:7" ht="15" thickBot="1" x14ac:dyDescent="0.35">
      <c r="A40" s="97"/>
      <c r="B40" s="83"/>
      <c r="C40" s="83"/>
      <c r="D40" s="83"/>
      <c r="E40" s="83"/>
      <c r="F40" s="83"/>
      <c r="G40" s="93"/>
    </row>
    <row r="41" spans="1:7" ht="15" thickBot="1" x14ac:dyDescent="0.35">
      <c r="A41" s="1561" t="s">
        <v>634</v>
      </c>
      <c r="B41" s="1562"/>
      <c r="C41" s="1562"/>
      <c r="D41" s="1562"/>
      <c r="E41" s="1562"/>
      <c r="F41" s="1562"/>
      <c r="G41" s="1563"/>
    </row>
    <row r="42" spans="1:7" ht="15" thickBot="1" x14ac:dyDescent="0.35">
      <c r="A42" s="1341" t="s">
        <v>599</v>
      </c>
      <c r="B42" s="1342"/>
      <c r="C42" s="1342"/>
      <c r="D42" s="1342"/>
      <c r="E42" s="480"/>
      <c r="F42" s="480"/>
      <c r="G42" s="481"/>
    </row>
    <row r="43" spans="1:7" s="507" customFormat="1" ht="12.6" thickBot="1" x14ac:dyDescent="0.3">
      <c r="A43" s="475" t="s">
        <v>636</v>
      </c>
      <c r="B43" s="476"/>
      <c r="C43" s="476"/>
      <c r="D43" s="476"/>
      <c r="E43" s="476"/>
      <c r="F43" s="474"/>
      <c r="G43" s="477" t="s">
        <v>873</v>
      </c>
    </row>
  </sheetData>
  <sheetProtection algorithmName="SHA-512" hashValue="ISa7ljIjF2diZ62aoDtGevnXKOunzK0Pgo65SBjxWt5mNFApPoZ3PKihlw4WgpJbqj25LccMWeyGBHucjwwZLg==" saltValue="3M4GngINCRXuadl/jWSZgQ==" spinCount="100000" sheet="1" objects="1" scenarios="1"/>
  <mergeCells count="21">
    <mergeCell ref="A42:D42"/>
    <mergeCell ref="A15:C15"/>
    <mergeCell ref="A16:C16"/>
    <mergeCell ref="A20:G24"/>
    <mergeCell ref="B28:G28"/>
    <mergeCell ref="A41:G41"/>
    <mergeCell ref="B30:G30"/>
    <mergeCell ref="A35:G35"/>
    <mergeCell ref="A37:G37"/>
    <mergeCell ref="A14:C14"/>
    <mergeCell ref="B1:E1"/>
    <mergeCell ref="A2:G2"/>
    <mergeCell ref="A3:G3"/>
    <mergeCell ref="A6:C6"/>
    <mergeCell ref="A7:C7"/>
    <mergeCell ref="A8:C8"/>
    <mergeCell ref="A9:C9"/>
    <mergeCell ref="A10:C10"/>
    <mergeCell ref="A11:C11"/>
    <mergeCell ref="A12:C12"/>
    <mergeCell ref="A13:C13"/>
  </mergeCells>
  <pageMargins left="0.7" right="0.7" top="0.75" bottom="0.75" header="0.3" footer="0.3"/>
  <pageSetup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6" r:id="rId4" name="Check Box 2">
              <controlPr defaultSize="0" autoFill="0" autoLine="0" autoPict="0">
                <anchor moveWithCells="1">
                  <from>
                    <xdr:col>0</xdr:col>
                    <xdr:colOff>0</xdr:colOff>
                    <xdr:row>36</xdr:row>
                    <xdr:rowOff>175260</xdr:rowOff>
                  </from>
                  <to>
                    <xdr:col>4</xdr:col>
                    <xdr:colOff>822960</xdr:colOff>
                    <xdr:row>38</xdr:row>
                    <xdr:rowOff>7620</xdr:rowOff>
                  </to>
                </anchor>
              </controlPr>
            </control>
          </mc:Choice>
        </mc:AlternateContent>
        <mc:AlternateContent xmlns:mc="http://schemas.openxmlformats.org/markup-compatibility/2006">
          <mc:Choice Requires="x14">
            <control shapeId="67587" r:id="rId5" name="Check Box 3">
              <controlPr defaultSize="0" autoFill="0" autoLine="0" autoPict="0">
                <anchor moveWithCells="1">
                  <from>
                    <xdr:col>0</xdr:col>
                    <xdr:colOff>0</xdr:colOff>
                    <xdr:row>37</xdr:row>
                    <xdr:rowOff>175260</xdr:rowOff>
                  </from>
                  <to>
                    <xdr:col>4</xdr:col>
                    <xdr:colOff>822960</xdr:colOff>
                    <xdr:row>39</xdr:row>
                    <xdr:rowOff>7620</xdr:rowOff>
                  </to>
                </anchor>
              </controlPr>
            </control>
          </mc:Choice>
        </mc:AlternateContent>
        <mc:AlternateContent xmlns:mc="http://schemas.openxmlformats.org/markup-compatibility/2006">
          <mc:Choice Requires="x14">
            <control shapeId="67588" r:id="rId6" name="Check Box 4">
              <controlPr defaultSize="0" autoFill="0" autoLine="0" autoPict="0">
                <anchor moveWithCells="1">
                  <from>
                    <xdr:col>0</xdr:col>
                    <xdr:colOff>0</xdr:colOff>
                    <xdr:row>38</xdr:row>
                    <xdr:rowOff>175260</xdr:rowOff>
                  </from>
                  <to>
                    <xdr:col>4</xdr:col>
                    <xdr:colOff>822960</xdr:colOff>
                    <xdr:row>40</xdr:row>
                    <xdr:rowOff>0</xdr:rowOff>
                  </to>
                </anchor>
              </controlPr>
            </control>
          </mc:Choice>
        </mc:AlternateContent>
        <mc:AlternateContent xmlns:mc="http://schemas.openxmlformats.org/markup-compatibility/2006">
          <mc:Choice Requires="x14">
            <control shapeId="67589" r:id="rId7" name="Check Box 5">
              <controlPr defaultSize="0" autoFill="0" autoLine="0" autoPict="0">
                <anchor moveWithCells="1">
                  <from>
                    <xdr:col>0</xdr:col>
                    <xdr:colOff>0</xdr:colOff>
                    <xdr:row>34</xdr:row>
                    <xdr:rowOff>175260</xdr:rowOff>
                  </from>
                  <to>
                    <xdr:col>4</xdr:col>
                    <xdr:colOff>822960</xdr:colOff>
                    <xdr:row>36</xdr:row>
                    <xdr:rowOff>7620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093F-74D8-4EE7-B902-74C0FF17EA0A}">
  <sheetPr codeName="Sheet24">
    <tabColor theme="9" tint="0.59999389629810485"/>
    <pageSetUpPr fitToPage="1"/>
  </sheetPr>
  <dimension ref="A1:K53"/>
  <sheetViews>
    <sheetView zoomScaleNormal="100" workbookViewId="0">
      <selection activeCell="A9" sqref="A9:E9"/>
    </sheetView>
  </sheetViews>
  <sheetFormatPr defaultRowHeight="14.4" x14ac:dyDescent="0.3"/>
  <cols>
    <col min="1" max="1" width="10.88671875" customWidth="1"/>
    <col min="6" max="6" width="20.109375" customWidth="1"/>
    <col min="7" max="7" width="12.6640625" customWidth="1"/>
    <col min="8" max="8" width="17.109375" customWidth="1"/>
    <col min="9" max="9" width="15.44140625" customWidth="1"/>
    <col min="10" max="10" width="16.6640625" customWidth="1"/>
  </cols>
  <sheetData>
    <row r="1" spans="1:11" ht="15" thickBot="1" x14ac:dyDescent="0.35">
      <c r="A1" s="80" t="s">
        <v>36</v>
      </c>
      <c r="B1" s="1169">
        <f>'Budget Summary'!$D9</f>
        <v>0</v>
      </c>
      <c r="C1" s="1169"/>
      <c r="D1" s="1169"/>
      <c r="E1" s="1169"/>
      <c r="F1" s="1169"/>
      <c r="G1" s="1169"/>
      <c r="H1" s="1169"/>
      <c r="I1" s="249" t="s">
        <v>13</v>
      </c>
      <c r="J1" s="82">
        <f>'Budget Summary'!$H9</f>
        <v>0</v>
      </c>
      <c r="K1" s="629" t="s">
        <v>319</v>
      </c>
    </row>
    <row r="2" spans="1:11" ht="16.2" thickBot="1" x14ac:dyDescent="0.35">
      <c r="A2" s="1619" t="s">
        <v>607</v>
      </c>
      <c r="B2" s="1620"/>
      <c r="C2" s="1620"/>
      <c r="D2" s="1620"/>
      <c r="E2" s="1620"/>
      <c r="F2" s="1620"/>
      <c r="G2" s="1620"/>
      <c r="H2" s="1620"/>
      <c r="I2" s="1620"/>
      <c r="J2" s="1621"/>
      <c r="K2" s="629" t="s">
        <v>81</v>
      </c>
    </row>
    <row r="3" spans="1:11" ht="76.2" customHeight="1" thickBot="1" x14ac:dyDescent="0.35">
      <c r="A3" s="1622" t="s">
        <v>511</v>
      </c>
      <c r="B3" s="1536"/>
      <c r="C3" s="1536"/>
      <c r="D3" s="1536"/>
      <c r="E3" s="1536"/>
      <c r="F3" s="1536"/>
      <c r="G3" s="1536"/>
      <c r="H3" s="1536"/>
      <c r="I3" s="1536"/>
      <c r="J3" s="1537"/>
    </row>
    <row r="4" spans="1:11" x14ac:dyDescent="0.3">
      <c r="A4" s="1"/>
      <c r="J4" s="2"/>
    </row>
    <row r="5" spans="1:11" ht="15" thickBot="1" x14ac:dyDescent="0.35">
      <c r="A5" s="335"/>
      <c r="B5" s="236"/>
      <c r="C5" s="236"/>
      <c r="D5" s="236"/>
      <c r="E5" s="236"/>
      <c r="F5" s="236"/>
      <c r="G5" s="236"/>
      <c r="H5" s="236"/>
      <c r="I5" s="236"/>
      <c r="J5" s="331"/>
    </row>
    <row r="6" spans="1:11" ht="15" thickBot="1" x14ac:dyDescent="0.35">
      <c r="A6" s="20"/>
      <c r="B6" s="3"/>
      <c r="C6" s="3"/>
      <c r="D6" s="3"/>
      <c r="E6" s="3"/>
      <c r="F6" s="3"/>
      <c r="G6" s="3"/>
      <c r="H6" s="3"/>
      <c r="I6" s="3"/>
      <c r="J6" s="9"/>
    </row>
    <row r="7" spans="1:11" ht="15" thickBot="1" x14ac:dyDescent="0.35">
      <c r="A7" s="1189">
        <v>1</v>
      </c>
      <c r="B7" s="1169"/>
      <c r="C7" s="1169"/>
      <c r="D7" s="1169"/>
      <c r="E7" s="1190"/>
      <c r="F7" s="112">
        <v>2</v>
      </c>
      <c r="G7" s="188">
        <v>3</v>
      </c>
      <c r="H7" s="112"/>
      <c r="I7" s="188">
        <v>4</v>
      </c>
      <c r="J7" s="82">
        <v>5</v>
      </c>
    </row>
    <row r="8" spans="1:11" ht="58.2" thickBot="1" x14ac:dyDescent="0.35">
      <c r="A8" s="1207" t="s">
        <v>99</v>
      </c>
      <c r="B8" s="1281"/>
      <c r="C8" s="1281"/>
      <c r="D8" s="1281"/>
      <c r="E8" s="1282"/>
      <c r="F8" s="239" t="s">
        <v>100</v>
      </c>
      <c r="G8" s="239" t="s">
        <v>101</v>
      </c>
      <c r="H8" s="239" t="s">
        <v>480</v>
      </c>
      <c r="I8" s="239" t="s">
        <v>481</v>
      </c>
      <c r="J8" s="305" t="s">
        <v>78</v>
      </c>
    </row>
    <row r="9" spans="1:11" x14ac:dyDescent="0.3">
      <c r="A9" s="1623"/>
      <c r="B9" s="1624"/>
      <c r="C9" s="1624"/>
      <c r="D9" s="1624"/>
      <c r="E9" s="1624"/>
      <c r="F9" s="134"/>
      <c r="G9" s="306"/>
      <c r="H9" s="136" t="str">
        <f>IF(F9&lt;1,"",F9*G9)</f>
        <v/>
      </c>
      <c r="I9" s="134"/>
      <c r="J9" s="338"/>
    </row>
    <row r="10" spans="1:11" ht="14.4" customHeight="1" x14ac:dyDescent="0.3">
      <c r="A10" s="1617"/>
      <c r="B10" s="1618"/>
      <c r="C10" s="1618"/>
      <c r="D10" s="1618"/>
      <c r="E10" s="1618"/>
      <c r="F10" s="257"/>
      <c r="G10" s="223"/>
      <c r="H10" s="144" t="str">
        <f t="shared" ref="H10:H18" si="0">IF(F10&lt;1,"",F10*G10)</f>
        <v/>
      </c>
      <c r="I10" s="142"/>
      <c r="J10" s="290"/>
    </row>
    <row r="11" spans="1:11" ht="14.4" customHeight="1" x14ac:dyDescent="0.3">
      <c r="A11" s="1617"/>
      <c r="B11" s="1618"/>
      <c r="C11" s="1618"/>
      <c r="D11" s="1618"/>
      <c r="E11" s="1618"/>
      <c r="F11" s="257"/>
      <c r="G11" s="223"/>
      <c r="H11" s="144" t="str">
        <f t="shared" si="0"/>
        <v/>
      </c>
      <c r="I11" s="142"/>
      <c r="J11" s="290"/>
    </row>
    <row r="12" spans="1:11" ht="14.4" customHeight="1" x14ac:dyDescent="0.3">
      <c r="A12" s="1617"/>
      <c r="B12" s="1618"/>
      <c r="C12" s="1618"/>
      <c r="D12" s="1618"/>
      <c r="E12" s="1618"/>
      <c r="F12" s="257"/>
      <c r="G12" s="223"/>
      <c r="H12" s="144" t="str">
        <f t="shared" si="0"/>
        <v/>
      </c>
      <c r="I12" s="142"/>
      <c r="J12" s="290"/>
    </row>
    <row r="13" spans="1:11" x14ac:dyDescent="0.3">
      <c r="A13" s="1617"/>
      <c r="B13" s="1618"/>
      <c r="C13" s="1618"/>
      <c r="D13" s="1618"/>
      <c r="E13" s="1618"/>
      <c r="F13" s="257"/>
      <c r="G13" s="223"/>
      <c r="H13" s="144" t="str">
        <f t="shared" si="0"/>
        <v/>
      </c>
      <c r="I13" s="142"/>
      <c r="J13" s="290"/>
    </row>
    <row r="14" spans="1:11" x14ac:dyDescent="0.3">
      <c r="A14" s="1617"/>
      <c r="B14" s="1618"/>
      <c r="C14" s="1618"/>
      <c r="D14" s="1618"/>
      <c r="E14" s="1618"/>
      <c r="F14" s="257"/>
      <c r="G14" s="223"/>
      <c r="H14" s="144" t="str">
        <f t="shared" si="0"/>
        <v/>
      </c>
      <c r="I14" s="142"/>
      <c r="J14" s="290"/>
    </row>
    <row r="15" spans="1:11" x14ac:dyDescent="0.3">
      <c r="A15" s="1617"/>
      <c r="B15" s="1618"/>
      <c r="C15" s="1618"/>
      <c r="D15" s="1618"/>
      <c r="E15" s="1618"/>
      <c r="F15" s="257"/>
      <c r="G15" s="223"/>
      <c r="H15" s="144"/>
      <c r="I15" s="142"/>
      <c r="J15" s="290"/>
    </row>
    <row r="16" spans="1:11" x14ac:dyDescent="0.3">
      <c r="A16" s="1617"/>
      <c r="B16" s="1618"/>
      <c r="C16" s="1618"/>
      <c r="D16" s="1618"/>
      <c r="E16" s="1618"/>
      <c r="F16" s="257"/>
      <c r="G16" s="223"/>
      <c r="H16" s="144" t="str">
        <f t="shared" si="0"/>
        <v/>
      </c>
      <c r="I16" s="142"/>
      <c r="J16" s="290"/>
    </row>
    <row r="17" spans="1:10" x14ac:dyDescent="0.3">
      <c r="A17" s="1617"/>
      <c r="B17" s="1618"/>
      <c r="C17" s="1618"/>
      <c r="D17" s="1618"/>
      <c r="E17" s="1618"/>
      <c r="F17" s="257"/>
      <c r="G17" s="223"/>
      <c r="H17" s="144" t="str">
        <f t="shared" si="0"/>
        <v/>
      </c>
      <c r="I17" s="142"/>
      <c r="J17" s="290"/>
    </row>
    <row r="18" spans="1:10" ht="15" thickBot="1" x14ac:dyDescent="0.35">
      <c r="A18" s="1628"/>
      <c r="B18" s="1629"/>
      <c r="C18" s="1629"/>
      <c r="D18" s="1629"/>
      <c r="E18" s="1629"/>
      <c r="F18" s="150"/>
      <c r="G18" s="227"/>
      <c r="H18" s="307" t="str">
        <f t="shared" si="0"/>
        <v/>
      </c>
      <c r="I18" s="150"/>
      <c r="J18" s="298"/>
    </row>
    <row r="19" spans="1:10" ht="15" thickBot="1" x14ac:dyDescent="0.35">
      <c r="A19" s="1"/>
      <c r="C19" s="235"/>
      <c r="D19" s="235"/>
      <c r="E19" s="235"/>
      <c r="F19" s="83"/>
      <c r="G19" s="230" t="s">
        <v>37</v>
      </c>
      <c r="H19" s="300">
        <f>SUM(H9:H18)</f>
        <v>0</v>
      </c>
      <c r="I19" s="300">
        <f>SUM(I9:I18)</f>
        <v>0</v>
      </c>
      <c r="J19" s="301"/>
    </row>
    <row r="20" spans="1:10" x14ac:dyDescent="0.3">
      <c r="A20" s="1"/>
      <c r="J20" s="2"/>
    </row>
    <row r="21" spans="1:10" ht="15" thickBot="1" x14ac:dyDescent="0.35">
      <c r="A21" s="261" t="s">
        <v>82</v>
      </c>
      <c r="B21" s="262"/>
      <c r="C21" s="262"/>
      <c r="D21" s="262"/>
      <c r="E21" s="262"/>
      <c r="F21" s="262"/>
      <c r="G21" s="262"/>
      <c r="H21" s="262"/>
      <c r="I21" s="262"/>
      <c r="J21" s="264"/>
    </row>
    <row r="22" spans="1:10" x14ac:dyDescent="0.3">
      <c r="A22" s="1423" t="s">
        <v>93</v>
      </c>
      <c r="B22" s="1424"/>
      <c r="C22" s="1424"/>
      <c r="D22" s="1424"/>
      <c r="E22" s="1424"/>
      <c r="F22" s="1424"/>
      <c r="G22" s="1424"/>
      <c r="H22" s="1424"/>
      <c r="I22" s="1424"/>
      <c r="J22" s="1425"/>
    </row>
    <row r="23" spans="1:10" x14ac:dyDescent="0.3">
      <c r="A23" s="1426"/>
      <c r="B23" s="1427"/>
      <c r="C23" s="1427"/>
      <c r="D23" s="1427"/>
      <c r="E23" s="1427"/>
      <c r="F23" s="1427"/>
      <c r="G23" s="1427"/>
      <c r="H23" s="1427"/>
      <c r="I23" s="1427"/>
      <c r="J23" s="1428"/>
    </row>
    <row r="24" spans="1:10" x14ac:dyDescent="0.3">
      <c r="A24" s="1426"/>
      <c r="B24" s="1427"/>
      <c r="C24" s="1427"/>
      <c r="D24" s="1427"/>
      <c r="E24" s="1427"/>
      <c r="F24" s="1427"/>
      <c r="G24" s="1427"/>
      <c r="H24" s="1427"/>
      <c r="I24" s="1427"/>
      <c r="J24" s="1428"/>
    </row>
    <row r="25" spans="1:10" x14ac:dyDescent="0.3">
      <c r="A25" s="1426"/>
      <c r="B25" s="1427"/>
      <c r="C25" s="1427"/>
      <c r="D25" s="1427"/>
      <c r="E25" s="1427"/>
      <c r="F25" s="1427"/>
      <c r="G25" s="1427"/>
      <c r="H25" s="1427"/>
      <c r="I25" s="1427"/>
      <c r="J25" s="1428"/>
    </row>
    <row r="26" spans="1:10" x14ac:dyDescent="0.3">
      <c r="A26" s="1426"/>
      <c r="B26" s="1427"/>
      <c r="C26" s="1427"/>
      <c r="D26" s="1427"/>
      <c r="E26" s="1427"/>
      <c r="F26" s="1427"/>
      <c r="G26" s="1427"/>
      <c r="H26" s="1427"/>
      <c r="I26" s="1427"/>
      <c r="J26" s="1428"/>
    </row>
    <row r="27" spans="1:10" ht="15" thickBot="1" x14ac:dyDescent="0.35">
      <c r="A27" s="1426"/>
      <c r="B27" s="1427"/>
      <c r="C27" s="1427"/>
      <c r="D27" s="1427"/>
      <c r="E27" s="1427"/>
      <c r="F27" s="1427"/>
      <c r="G27" s="1427"/>
      <c r="H27" s="1427"/>
      <c r="I27" s="1427"/>
      <c r="J27" s="1428"/>
    </row>
    <row r="28" spans="1:10" x14ac:dyDescent="0.3">
      <c r="A28" s="17"/>
      <c r="B28" s="15"/>
      <c r="C28" s="15"/>
      <c r="D28" s="15"/>
      <c r="E28" s="15"/>
      <c r="F28" s="15"/>
      <c r="G28" s="15"/>
      <c r="H28" s="15"/>
      <c r="I28" s="15"/>
      <c r="J28" s="16"/>
    </row>
    <row r="29" spans="1:10" x14ac:dyDescent="0.3">
      <c r="A29" s="211" t="s">
        <v>140</v>
      </c>
      <c r="B29" s="83"/>
      <c r="C29" s="83"/>
      <c r="D29" s="83"/>
      <c r="E29" s="83"/>
      <c r="F29" s="83"/>
      <c r="G29" s="83"/>
      <c r="H29" s="83"/>
      <c r="I29" s="83"/>
      <c r="J29" s="93"/>
    </row>
    <row r="30" spans="1:10" x14ac:dyDescent="0.3">
      <c r="A30" s="92" t="s">
        <v>56</v>
      </c>
      <c r="B30" s="262"/>
      <c r="C30" s="262"/>
      <c r="D30" s="262"/>
      <c r="E30" s="83"/>
      <c r="F30" s="83"/>
      <c r="G30" s="83"/>
      <c r="H30" s="83"/>
      <c r="I30" s="83"/>
      <c r="J30" s="93"/>
    </row>
    <row r="31" spans="1:10" ht="45" customHeight="1" x14ac:dyDescent="0.3">
      <c r="A31" s="165">
        <v>1</v>
      </c>
      <c r="B31" s="1265" t="s">
        <v>606</v>
      </c>
      <c r="C31" s="1265"/>
      <c r="D31" s="1265"/>
      <c r="E31" s="1265"/>
      <c r="F31" s="1265"/>
      <c r="G31" s="1265"/>
      <c r="H31" s="1265"/>
      <c r="I31" s="1265"/>
      <c r="J31" s="1340"/>
    </row>
    <row r="32" spans="1:10" ht="28.95" customHeight="1" x14ac:dyDescent="0.3">
      <c r="A32" s="165">
        <v>2</v>
      </c>
      <c r="B32" s="1265" t="s">
        <v>413</v>
      </c>
      <c r="C32" s="1265"/>
      <c r="D32" s="1265"/>
      <c r="E32" s="1265"/>
      <c r="F32" s="1265"/>
      <c r="G32" s="1265"/>
      <c r="H32" s="1265"/>
      <c r="I32" s="1265"/>
      <c r="J32" s="1340"/>
    </row>
    <row r="33" spans="1:10" x14ac:dyDescent="0.3">
      <c r="A33" s="165">
        <v>3</v>
      </c>
      <c r="B33" s="166" t="s">
        <v>452</v>
      </c>
      <c r="C33" s="84"/>
      <c r="D33" s="84"/>
      <c r="E33" s="84"/>
      <c r="F33" s="84"/>
      <c r="G33" s="84"/>
      <c r="H33" s="84"/>
      <c r="I33" s="84"/>
      <c r="J33" s="89"/>
    </row>
    <row r="34" spans="1:10" x14ac:dyDescent="0.3">
      <c r="A34" s="165">
        <v>4</v>
      </c>
      <c r="B34" s="166" t="s">
        <v>453</v>
      </c>
      <c r="J34" s="2"/>
    </row>
    <row r="35" spans="1:10" ht="28.95" customHeight="1" x14ac:dyDescent="0.3">
      <c r="A35" s="165">
        <v>5</v>
      </c>
      <c r="B35" s="1265" t="s">
        <v>608</v>
      </c>
      <c r="C35" s="1265"/>
      <c r="D35" s="1265"/>
      <c r="E35" s="1265"/>
      <c r="F35" s="1265"/>
      <c r="G35" s="1265"/>
      <c r="H35" s="1265"/>
      <c r="I35" s="1265"/>
      <c r="J35" s="1340"/>
    </row>
    <row r="36" spans="1:10" x14ac:dyDescent="0.3">
      <c r="A36" s="169"/>
      <c r="B36" s="166"/>
      <c r="J36" s="2"/>
    </row>
    <row r="37" spans="1:10" x14ac:dyDescent="0.3">
      <c r="A37" s="232" t="s">
        <v>454</v>
      </c>
      <c r="C37" s="161"/>
      <c r="D37" s="161"/>
      <c r="E37" s="161"/>
      <c r="F37" s="161"/>
      <c r="G37" s="161"/>
      <c r="H37" s="161"/>
      <c r="I37" s="161"/>
      <c r="J37" s="162"/>
    </row>
    <row r="38" spans="1:10" x14ac:dyDescent="0.3">
      <c r="A38" s="169"/>
      <c r="B38" s="161" t="s">
        <v>444</v>
      </c>
      <c r="C38" s="161"/>
      <c r="D38" s="161"/>
      <c r="E38" s="161"/>
      <c r="F38" s="161"/>
      <c r="G38" s="161"/>
      <c r="H38" s="161"/>
      <c r="I38" s="161"/>
      <c r="J38" s="162"/>
    </row>
    <row r="39" spans="1:10" ht="15" thickBot="1" x14ac:dyDescent="0.35">
      <c r="A39" s="336"/>
      <c r="B39" s="337"/>
      <c r="C39" s="337"/>
      <c r="D39" s="337"/>
      <c r="E39" s="5"/>
      <c r="F39" s="5"/>
      <c r="G39" s="5"/>
      <c r="H39" s="5"/>
      <c r="I39" s="5"/>
      <c r="J39" s="12"/>
    </row>
    <row r="40" spans="1:10" x14ac:dyDescent="0.3">
      <c r="A40" s="1625"/>
      <c r="B40" s="1480"/>
      <c r="C40" s="1480"/>
      <c r="D40" s="1480"/>
      <c r="E40" s="1480"/>
      <c r="F40" s="1480"/>
      <c r="G40" s="1480"/>
      <c r="H40" s="1480"/>
      <c r="I40" s="1480"/>
      <c r="J40" s="16"/>
    </row>
    <row r="41" spans="1:10" x14ac:dyDescent="0.3">
      <c r="A41" s="1580" t="s">
        <v>841</v>
      </c>
      <c r="B41" s="1614"/>
      <c r="C41" s="1614"/>
      <c r="D41" s="1614"/>
      <c r="E41" s="1614"/>
      <c r="F41" s="1614"/>
      <c r="G41" s="1614"/>
      <c r="H41" s="1614"/>
      <c r="I41" s="1614"/>
      <c r="J41" s="93"/>
    </row>
    <row r="42" spans="1:10" x14ac:dyDescent="0.3">
      <c r="A42" s="229"/>
      <c r="B42" s="95"/>
      <c r="C42" s="95"/>
      <c r="D42" s="95"/>
      <c r="E42" s="95"/>
      <c r="F42" s="95"/>
      <c r="G42" s="95"/>
      <c r="H42" s="95"/>
      <c r="I42" s="95"/>
      <c r="J42" s="93"/>
    </row>
    <row r="43" spans="1:10" x14ac:dyDescent="0.3">
      <c r="A43" s="229"/>
      <c r="B43" s="95"/>
      <c r="C43" s="95"/>
      <c r="D43" s="95"/>
      <c r="E43" s="95"/>
      <c r="F43" s="95"/>
      <c r="G43" s="95"/>
      <c r="H43" s="95"/>
      <c r="I43" s="95"/>
      <c r="J43" s="93"/>
    </row>
    <row r="44" spans="1:10" x14ac:dyDescent="0.3">
      <c r="A44" s="229"/>
      <c r="B44" s="95"/>
      <c r="C44" s="95"/>
      <c r="D44" s="95"/>
      <c r="E44" s="95"/>
      <c r="F44" s="95"/>
      <c r="G44" s="95"/>
      <c r="H44" s="95"/>
      <c r="I44" s="95"/>
      <c r="J44" s="93"/>
    </row>
    <row r="45" spans="1:10" ht="15" thickBot="1" x14ac:dyDescent="0.35">
      <c r="A45" s="868"/>
      <c r="B45" s="333"/>
      <c r="C45" s="333"/>
      <c r="D45" s="333"/>
      <c r="E45" s="333"/>
      <c r="F45" s="333"/>
      <c r="G45" s="333"/>
      <c r="H45" s="333"/>
      <c r="I45" s="333"/>
      <c r="J45" s="110"/>
    </row>
    <row r="46" spans="1:10" x14ac:dyDescent="0.3">
      <c r="A46" s="1625" t="s">
        <v>842</v>
      </c>
      <c r="B46" s="1626"/>
      <c r="C46" s="1626"/>
      <c r="D46" s="1626"/>
      <c r="E46" s="1626"/>
      <c r="F46" s="1626"/>
      <c r="G46" s="1626"/>
      <c r="H46" s="1626"/>
      <c r="I46" s="1626"/>
      <c r="J46" s="1627"/>
    </row>
    <row r="47" spans="1:10" x14ac:dyDescent="0.3">
      <c r="A47" s="340"/>
      <c r="B47" s="328"/>
      <c r="C47" s="328"/>
      <c r="D47" s="328"/>
      <c r="E47" s="328"/>
      <c r="F47" s="328"/>
      <c r="G47" s="328"/>
      <c r="H47" s="328"/>
      <c r="I47" s="328"/>
      <c r="J47" s="2"/>
    </row>
    <row r="48" spans="1:10" ht="15" thickBot="1" x14ac:dyDescent="0.35">
      <c r="A48" s="340"/>
      <c r="B48" s="328"/>
      <c r="C48" s="328"/>
      <c r="D48" s="328"/>
      <c r="E48" s="328"/>
      <c r="F48" s="328"/>
      <c r="G48" s="328"/>
      <c r="H48" s="328"/>
      <c r="I48" s="328"/>
      <c r="J48" s="2"/>
    </row>
    <row r="49" spans="1:10" s="709" customFormat="1" x14ac:dyDescent="0.3">
      <c r="A49" s="172" t="s">
        <v>57</v>
      </c>
      <c r="B49" s="705"/>
      <c r="C49" s="706"/>
      <c r="D49" s="173"/>
      <c r="E49" s="173"/>
      <c r="F49" s="173"/>
      <c r="G49" s="173"/>
      <c r="H49" s="707"/>
      <c r="I49" s="707"/>
      <c r="J49" s="708"/>
    </row>
    <row r="50" spans="1:10" s="709" customFormat="1" x14ac:dyDescent="0.3">
      <c r="A50" s="1365" t="s">
        <v>661</v>
      </c>
      <c r="B50" s="1366"/>
      <c r="C50" s="1366"/>
      <c r="D50" s="1366"/>
      <c r="E50" s="1366"/>
      <c r="F50" s="1366"/>
      <c r="G50" s="1366"/>
      <c r="H50" s="1366"/>
      <c r="I50" s="1366"/>
      <c r="J50" s="1367"/>
    </row>
    <row r="51" spans="1:10" s="709" customFormat="1" ht="30" customHeight="1" thickBot="1" x14ac:dyDescent="0.35">
      <c r="A51" s="1368"/>
      <c r="B51" s="1369"/>
      <c r="C51" s="1369"/>
      <c r="D51" s="1369"/>
      <c r="E51" s="1369"/>
      <c r="F51" s="1369"/>
      <c r="G51" s="1369"/>
      <c r="H51" s="1369"/>
      <c r="I51" s="1369"/>
      <c r="J51" s="1370"/>
    </row>
    <row r="52" spans="1:10" ht="15" thickBot="1" x14ac:dyDescent="0.35">
      <c r="A52" s="1341" t="s">
        <v>607</v>
      </c>
      <c r="B52" s="1342"/>
      <c r="C52" s="1342"/>
      <c r="D52" s="1342"/>
      <c r="E52" s="1342"/>
      <c r="F52" s="1342"/>
      <c r="G52" s="480"/>
      <c r="H52" s="480"/>
      <c r="I52" s="480"/>
      <c r="J52" s="481"/>
    </row>
    <row r="53" spans="1:10" s="507" customFormat="1" ht="12.6" thickBot="1" x14ac:dyDescent="0.3">
      <c r="A53" s="475" t="s">
        <v>636</v>
      </c>
      <c r="B53" s="476"/>
      <c r="C53" s="476"/>
      <c r="D53" s="476"/>
      <c r="E53" s="476"/>
      <c r="F53" s="476"/>
      <c r="G53" s="476"/>
      <c r="H53" s="517"/>
      <c r="I53" s="474"/>
      <c r="J53" s="477" t="s">
        <v>873</v>
      </c>
    </row>
  </sheetData>
  <sheetProtection algorithmName="SHA-512" hashValue="LuYlGM4o199r4fj+ugssD0aQCPcuMFNy0VkW3KuAI5B9DFdRxQ4u+uP87r3DU4JxE973iryjrjYzO5Y+tL/cFg==" saltValue="woKtZKRt+H7DBEY9yOwWOg==" spinCount="100000" sheet="1" objects="1" scenarios="1"/>
  <mergeCells count="24">
    <mergeCell ref="A16:E16"/>
    <mergeCell ref="A17:E17"/>
    <mergeCell ref="A18:E18"/>
    <mergeCell ref="A22:J27"/>
    <mergeCell ref="B31:J31"/>
    <mergeCell ref="A40:I40"/>
    <mergeCell ref="A50:J51"/>
    <mergeCell ref="A52:F52"/>
    <mergeCell ref="B32:J32"/>
    <mergeCell ref="B35:J35"/>
    <mergeCell ref="A41:I41"/>
    <mergeCell ref="A46:J46"/>
    <mergeCell ref="A15:E15"/>
    <mergeCell ref="B1:H1"/>
    <mergeCell ref="A2:J2"/>
    <mergeCell ref="A3:J3"/>
    <mergeCell ref="A7:E7"/>
    <mergeCell ref="A8:E8"/>
    <mergeCell ref="A9:E9"/>
    <mergeCell ref="A10:E10"/>
    <mergeCell ref="A11:E11"/>
    <mergeCell ref="A12:E12"/>
    <mergeCell ref="A13:E13"/>
    <mergeCell ref="A14:E14"/>
  </mergeCells>
  <dataValidations count="1">
    <dataValidation type="list" allowBlank="1" showInputMessage="1" showErrorMessage="1" sqref="J9:J18" xr:uid="{1275A57E-16EE-44CB-982A-0D9719267E27}">
      <formula1>$K$1:$K$2</formula1>
    </dataValidation>
  </dataValidations>
  <pageMargins left="0.7" right="0.7" top="0.75" bottom="0.75" header="0.3" footer="0.3"/>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17" r:id="rId4" name="Check Box 9">
              <controlPr defaultSize="0" autoFill="0" autoLine="0" autoPict="0">
                <anchor moveWithCells="1">
                  <from>
                    <xdr:col>0</xdr:col>
                    <xdr:colOff>0</xdr:colOff>
                    <xdr:row>40</xdr:row>
                    <xdr:rowOff>175260</xdr:rowOff>
                  </from>
                  <to>
                    <xdr:col>4</xdr:col>
                    <xdr:colOff>99060</xdr:colOff>
                    <xdr:row>42</xdr:row>
                    <xdr:rowOff>30480</xdr:rowOff>
                  </to>
                </anchor>
              </controlPr>
            </control>
          </mc:Choice>
        </mc:AlternateContent>
        <mc:AlternateContent xmlns:mc="http://schemas.openxmlformats.org/markup-compatibility/2006">
          <mc:Choice Requires="x14">
            <control shapeId="68618" r:id="rId5" name="Check Box 10">
              <controlPr defaultSize="0" autoFill="0" autoLine="0" autoPict="0">
                <anchor moveWithCells="1">
                  <from>
                    <xdr:col>0</xdr:col>
                    <xdr:colOff>0</xdr:colOff>
                    <xdr:row>41</xdr:row>
                    <xdr:rowOff>144780</xdr:rowOff>
                  </from>
                  <to>
                    <xdr:col>5</xdr:col>
                    <xdr:colOff>746760</xdr:colOff>
                    <xdr:row>43</xdr:row>
                    <xdr:rowOff>45720</xdr:rowOff>
                  </to>
                </anchor>
              </controlPr>
            </control>
          </mc:Choice>
        </mc:AlternateContent>
        <mc:AlternateContent xmlns:mc="http://schemas.openxmlformats.org/markup-compatibility/2006">
          <mc:Choice Requires="x14">
            <control shapeId="68619" r:id="rId6" name="Check Box 11">
              <controlPr defaultSize="0" autoFill="0" autoLine="0" autoPict="0">
                <anchor moveWithCells="1">
                  <from>
                    <xdr:col>0</xdr:col>
                    <xdr:colOff>0</xdr:colOff>
                    <xdr:row>42</xdr:row>
                    <xdr:rowOff>152400</xdr:rowOff>
                  </from>
                  <to>
                    <xdr:col>5</xdr:col>
                    <xdr:colOff>1150620</xdr:colOff>
                    <xdr:row>44</xdr:row>
                    <xdr:rowOff>38100</xdr:rowOff>
                  </to>
                </anchor>
              </controlPr>
            </control>
          </mc:Choice>
        </mc:AlternateContent>
        <mc:AlternateContent xmlns:mc="http://schemas.openxmlformats.org/markup-compatibility/2006">
          <mc:Choice Requires="x14">
            <control shapeId="68620" r:id="rId7" name="Check Box 12">
              <controlPr defaultSize="0" autoFill="0" autoLine="0" autoPict="0">
                <anchor moveWithCells="1">
                  <from>
                    <xdr:col>0</xdr:col>
                    <xdr:colOff>0</xdr:colOff>
                    <xdr:row>43</xdr:row>
                    <xdr:rowOff>152400</xdr:rowOff>
                  </from>
                  <to>
                    <xdr:col>6</xdr:col>
                    <xdr:colOff>464820</xdr:colOff>
                    <xdr:row>45</xdr:row>
                    <xdr:rowOff>30480</xdr:rowOff>
                  </to>
                </anchor>
              </controlPr>
            </control>
          </mc:Choice>
        </mc:AlternateContent>
        <mc:AlternateContent xmlns:mc="http://schemas.openxmlformats.org/markup-compatibility/2006">
          <mc:Choice Requires="x14">
            <control shapeId="68621" r:id="rId8" name="Check Box 13">
              <controlPr defaultSize="0" autoFill="0" autoLine="0" autoPict="0">
                <anchor moveWithCells="1">
                  <from>
                    <xdr:col>0</xdr:col>
                    <xdr:colOff>0</xdr:colOff>
                    <xdr:row>45</xdr:row>
                    <xdr:rowOff>152400</xdr:rowOff>
                  </from>
                  <to>
                    <xdr:col>7</xdr:col>
                    <xdr:colOff>609600</xdr:colOff>
                    <xdr:row>47</xdr:row>
                    <xdr:rowOff>7620</xdr:rowOff>
                  </to>
                </anchor>
              </controlPr>
            </control>
          </mc:Choice>
        </mc:AlternateContent>
        <mc:AlternateContent xmlns:mc="http://schemas.openxmlformats.org/markup-compatibility/2006">
          <mc:Choice Requires="x14">
            <control shapeId="68622" r:id="rId9" name="Check Box 14">
              <controlPr defaultSize="0" autoFill="0" autoLine="0" autoPict="0">
                <anchor moveWithCells="1">
                  <from>
                    <xdr:col>0</xdr:col>
                    <xdr:colOff>0</xdr:colOff>
                    <xdr:row>46</xdr:row>
                    <xdr:rowOff>152400</xdr:rowOff>
                  </from>
                  <to>
                    <xdr:col>7</xdr:col>
                    <xdr:colOff>609600</xdr:colOff>
                    <xdr:row>48</xdr:row>
                    <xdr:rowOff>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19038-3790-46D1-8891-5F54F6C0BE48}">
  <sheetPr codeName="Sheet23">
    <tabColor theme="9" tint="0.59999389629810485"/>
    <pageSetUpPr fitToPage="1"/>
  </sheetPr>
  <dimension ref="A1:J56"/>
  <sheetViews>
    <sheetView zoomScaleNormal="100" workbookViewId="0">
      <selection activeCell="A8" sqref="A8:C8"/>
    </sheetView>
  </sheetViews>
  <sheetFormatPr defaultRowHeight="14.4" x14ac:dyDescent="0.3"/>
  <cols>
    <col min="2" max="3" width="19.33203125" customWidth="1"/>
    <col min="5" max="5" width="13.6640625" customWidth="1"/>
    <col min="6" max="6" width="14.33203125" customWidth="1"/>
    <col min="7" max="7" width="14.109375" customWidth="1"/>
    <col min="8" max="8" width="12.44140625" customWidth="1"/>
    <col min="9" max="9" width="18" customWidth="1"/>
    <col min="10" max="10" width="17.5546875" customWidth="1"/>
  </cols>
  <sheetData>
    <row r="1" spans="1:10" ht="15" thickBot="1" x14ac:dyDescent="0.35">
      <c r="A1" s="85" t="s">
        <v>36</v>
      </c>
      <c r="B1" s="1169">
        <f>'Budget Summary'!$D9</f>
        <v>0</v>
      </c>
      <c r="C1" s="1169"/>
      <c r="D1" s="1169"/>
      <c r="E1" s="1169"/>
      <c r="F1" s="1169"/>
      <c r="G1" s="1169"/>
      <c r="H1" s="1169"/>
      <c r="I1" s="341" t="s">
        <v>13</v>
      </c>
      <c r="J1" s="272">
        <f>'Budget Summary'!$H9</f>
        <v>0</v>
      </c>
    </row>
    <row r="2" spans="1:10" ht="16.2" thickBot="1" x14ac:dyDescent="0.35">
      <c r="A2" s="1284" t="s">
        <v>644</v>
      </c>
      <c r="B2" s="1285"/>
      <c r="C2" s="1285"/>
      <c r="D2" s="1285"/>
      <c r="E2" s="1285"/>
      <c r="F2" s="1285"/>
      <c r="G2" s="1285"/>
      <c r="H2" s="1285"/>
      <c r="I2" s="1285"/>
      <c r="J2" s="1286"/>
    </row>
    <row r="3" spans="1:10" ht="35.25" customHeight="1" thickBot="1" x14ac:dyDescent="0.35">
      <c r="A3" s="1484" t="s">
        <v>720</v>
      </c>
      <c r="B3" s="1124"/>
      <c r="C3" s="1124"/>
      <c r="D3" s="1124"/>
      <c r="E3" s="1124"/>
      <c r="F3" s="1124"/>
      <c r="G3" s="1124"/>
      <c r="H3" s="1124"/>
      <c r="I3" s="1124"/>
      <c r="J3" s="1125"/>
    </row>
    <row r="4" spans="1:10" x14ac:dyDescent="0.3">
      <c r="A4" s="1"/>
      <c r="J4" s="2"/>
    </row>
    <row r="5" spans="1:10" ht="15" thickBot="1" x14ac:dyDescent="0.35">
      <c r="A5" s="316"/>
      <c r="B5" s="270"/>
      <c r="C5" s="270"/>
      <c r="D5" s="270"/>
      <c r="E5" s="270"/>
      <c r="F5" s="270"/>
      <c r="G5" s="270"/>
      <c r="H5" s="270"/>
      <c r="I5" s="270"/>
      <c r="J5" s="271"/>
    </row>
    <row r="6" spans="1:10" ht="15" thickBot="1" x14ac:dyDescent="0.35">
      <c r="A6" s="1189">
        <v>1</v>
      </c>
      <c r="B6" s="1169"/>
      <c r="C6" s="1169"/>
      <c r="D6" s="102">
        <v>2</v>
      </c>
      <c r="E6" s="188">
        <v>3</v>
      </c>
      <c r="F6" s="188">
        <v>4</v>
      </c>
      <c r="G6" s="112">
        <v>5</v>
      </c>
      <c r="H6" s="188">
        <v>6</v>
      </c>
      <c r="I6" s="82"/>
      <c r="J6" s="188">
        <v>7</v>
      </c>
    </row>
    <row r="7" spans="1:10" ht="43.8" thickBot="1" x14ac:dyDescent="0.35">
      <c r="A7" s="1207" t="s">
        <v>99</v>
      </c>
      <c r="B7" s="1281"/>
      <c r="C7" s="1282"/>
      <c r="D7" s="273" t="s">
        <v>103</v>
      </c>
      <c r="E7" s="239" t="s">
        <v>104</v>
      </c>
      <c r="F7" s="239" t="s">
        <v>105</v>
      </c>
      <c r="G7" s="239" t="s">
        <v>106</v>
      </c>
      <c r="H7" s="239" t="s">
        <v>86</v>
      </c>
      <c r="I7" s="239" t="s">
        <v>480</v>
      </c>
      <c r="J7" s="305" t="s">
        <v>481</v>
      </c>
    </row>
    <row r="8" spans="1:10" x14ac:dyDescent="0.3">
      <c r="A8" s="1630"/>
      <c r="B8" s="1631"/>
      <c r="C8" s="1632"/>
      <c r="D8" s="342"/>
      <c r="E8" s="343"/>
      <c r="F8" s="134"/>
      <c r="G8" s="137"/>
      <c r="H8" s="306"/>
      <c r="I8" s="136" t="str">
        <f>IF(F8&lt;1,"",F8*G8*H8)</f>
        <v/>
      </c>
      <c r="J8" s="140"/>
    </row>
    <row r="9" spans="1:10" x14ac:dyDescent="0.3">
      <c r="A9" s="1261"/>
      <c r="B9" s="1288"/>
      <c r="C9" s="1262"/>
      <c r="D9" s="344"/>
      <c r="E9" s="199"/>
      <c r="F9" s="257"/>
      <c r="G9" s="222"/>
      <c r="H9" s="223"/>
      <c r="I9" s="144" t="str">
        <f t="shared" ref="I9:I22" si="0">IF(F9&lt;1,"",F9*G9*H9)</f>
        <v/>
      </c>
      <c r="J9" s="224"/>
    </row>
    <row r="10" spans="1:10" x14ac:dyDescent="0.3">
      <c r="A10" s="1261"/>
      <c r="B10" s="1288"/>
      <c r="C10" s="1262"/>
      <c r="D10" s="344"/>
      <c r="E10" s="199"/>
      <c r="F10" s="345"/>
      <c r="G10" s="346"/>
      <c r="H10" s="347"/>
      <c r="I10" s="144" t="str">
        <f t="shared" si="0"/>
        <v/>
      </c>
      <c r="J10" s="225"/>
    </row>
    <row r="11" spans="1:10" x14ac:dyDescent="0.3">
      <c r="A11" s="1261"/>
      <c r="B11" s="1288"/>
      <c r="C11" s="1262"/>
      <c r="D11" s="344"/>
      <c r="E11" s="199"/>
      <c r="F11" s="257"/>
      <c r="G11" s="222"/>
      <c r="H11" s="223"/>
      <c r="I11" s="144" t="str">
        <f t="shared" si="0"/>
        <v/>
      </c>
      <c r="J11" s="224"/>
    </row>
    <row r="12" spans="1:10" x14ac:dyDescent="0.3">
      <c r="A12" s="1261"/>
      <c r="B12" s="1288"/>
      <c r="C12" s="1262"/>
      <c r="D12" s="344"/>
      <c r="E12" s="199"/>
      <c r="F12" s="257"/>
      <c r="G12" s="222"/>
      <c r="H12" s="223"/>
      <c r="I12" s="144" t="str">
        <f t="shared" si="0"/>
        <v/>
      </c>
      <c r="J12" s="224"/>
    </row>
    <row r="13" spans="1:10" x14ac:dyDescent="0.3">
      <c r="A13" s="1261"/>
      <c r="B13" s="1288"/>
      <c r="C13" s="1262"/>
      <c r="D13" s="344"/>
      <c r="E13" s="199"/>
      <c r="F13" s="257"/>
      <c r="G13" s="348"/>
      <c r="H13" s="223"/>
      <c r="I13" s="144" t="str">
        <f t="shared" si="0"/>
        <v/>
      </c>
      <c r="J13" s="224"/>
    </row>
    <row r="14" spans="1:10" x14ac:dyDescent="0.3">
      <c r="A14" s="1261"/>
      <c r="B14" s="1288"/>
      <c r="C14" s="1262"/>
      <c r="D14" s="344"/>
      <c r="E14" s="199"/>
      <c r="F14" s="257"/>
      <c r="G14" s="348"/>
      <c r="H14" s="223"/>
      <c r="I14" s="144" t="str">
        <f t="shared" si="0"/>
        <v/>
      </c>
      <c r="J14" s="224"/>
    </row>
    <row r="15" spans="1:10" x14ac:dyDescent="0.3">
      <c r="A15" s="1261"/>
      <c r="B15" s="1288"/>
      <c r="C15" s="1262"/>
      <c r="D15" s="344"/>
      <c r="E15" s="199"/>
      <c r="F15" s="257"/>
      <c r="G15" s="348"/>
      <c r="H15" s="223"/>
      <c r="I15" s="144" t="str">
        <f t="shared" si="0"/>
        <v/>
      </c>
      <c r="J15" s="224"/>
    </row>
    <row r="16" spans="1:10" x14ac:dyDescent="0.3">
      <c r="A16" s="1261"/>
      <c r="B16" s="1288"/>
      <c r="C16" s="1262"/>
      <c r="D16" s="344"/>
      <c r="E16" s="199"/>
      <c r="F16" s="257"/>
      <c r="G16" s="348"/>
      <c r="H16" s="223"/>
      <c r="I16" s="144" t="str">
        <f t="shared" si="0"/>
        <v/>
      </c>
      <c r="J16" s="224"/>
    </row>
    <row r="17" spans="1:10" x14ac:dyDescent="0.3">
      <c r="A17" s="1261"/>
      <c r="B17" s="1288"/>
      <c r="C17" s="1262"/>
      <c r="D17" s="344"/>
      <c r="E17" s="199"/>
      <c r="F17" s="257"/>
      <c r="G17" s="348"/>
      <c r="H17" s="223"/>
      <c r="I17" s="144" t="str">
        <f t="shared" si="0"/>
        <v/>
      </c>
      <c r="J17" s="224"/>
    </row>
    <row r="18" spans="1:10" x14ac:dyDescent="0.3">
      <c r="A18" s="1261"/>
      <c r="B18" s="1288"/>
      <c r="C18" s="1262"/>
      <c r="D18" s="344"/>
      <c r="E18" s="199"/>
      <c r="F18" s="257"/>
      <c r="G18" s="348"/>
      <c r="H18" s="223"/>
      <c r="I18" s="144" t="str">
        <f t="shared" si="0"/>
        <v/>
      </c>
      <c r="J18" s="224"/>
    </row>
    <row r="19" spans="1:10" x14ac:dyDescent="0.3">
      <c r="A19" s="1261"/>
      <c r="B19" s="1288"/>
      <c r="C19" s="1262"/>
      <c r="D19" s="344"/>
      <c r="E19" s="199"/>
      <c r="F19" s="257"/>
      <c r="G19" s="348"/>
      <c r="H19" s="223"/>
      <c r="I19" s="144" t="str">
        <f t="shared" si="0"/>
        <v/>
      </c>
      <c r="J19" s="224"/>
    </row>
    <row r="20" spans="1:10" x14ac:dyDescent="0.3">
      <c r="A20" s="1261"/>
      <c r="B20" s="1288"/>
      <c r="C20" s="1262"/>
      <c r="D20" s="344"/>
      <c r="E20" s="199"/>
      <c r="F20" s="257"/>
      <c r="G20" s="348"/>
      <c r="H20" s="223"/>
      <c r="I20" s="144" t="str">
        <f t="shared" si="0"/>
        <v/>
      </c>
      <c r="J20" s="224"/>
    </row>
    <row r="21" spans="1:10" x14ac:dyDescent="0.3">
      <c r="A21" s="1261"/>
      <c r="B21" s="1288"/>
      <c r="C21" s="1262"/>
      <c r="D21" s="349"/>
      <c r="E21" s="199"/>
      <c r="F21" s="257"/>
      <c r="G21" s="348"/>
      <c r="H21" s="223"/>
      <c r="I21" s="144" t="str">
        <f t="shared" si="0"/>
        <v/>
      </c>
      <c r="J21" s="224"/>
    </row>
    <row r="22" spans="1:10" ht="15" thickBot="1" x14ac:dyDescent="0.35">
      <c r="A22" s="1263"/>
      <c r="B22" s="1289"/>
      <c r="C22" s="1264"/>
      <c r="D22" s="350"/>
      <c r="E22" s="202"/>
      <c r="F22" s="150"/>
      <c r="G22" s="351"/>
      <c r="H22" s="227"/>
      <c r="I22" s="307" t="str">
        <f t="shared" si="0"/>
        <v/>
      </c>
      <c r="J22" s="228"/>
    </row>
    <row r="23" spans="1:10" ht="15" thickBot="1" x14ac:dyDescent="0.35">
      <c r="A23" s="229"/>
      <c r="B23" s="235"/>
      <c r="C23" s="235"/>
      <c r="D23" s="230"/>
      <c r="E23" s="230"/>
      <c r="F23" s="230"/>
      <c r="G23" s="230" t="s">
        <v>22</v>
      </c>
      <c r="H23" s="230"/>
      <c r="I23" s="352">
        <f>SUM(I8:I22)</f>
        <v>0</v>
      </c>
      <c r="J23" s="260">
        <f>SUM(J8:J22)</f>
        <v>0</v>
      </c>
    </row>
    <row r="24" spans="1:10" x14ac:dyDescent="0.3">
      <c r="A24" s="1"/>
      <c r="J24" s="2"/>
    </row>
    <row r="25" spans="1:10" ht="15" thickBot="1" x14ac:dyDescent="0.35">
      <c r="A25" s="261" t="s">
        <v>82</v>
      </c>
      <c r="B25" s="262"/>
      <c r="C25" s="262"/>
      <c r="D25" s="262"/>
      <c r="E25" s="262"/>
      <c r="F25" s="262"/>
      <c r="G25" s="262"/>
      <c r="H25" s="262"/>
      <c r="I25" s="262"/>
      <c r="J25" s="264"/>
    </row>
    <row r="26" spans="1:10" x14ac:dyDescent="0.3">
      <c r="A26" s="1423" t="s">
        <v>93</v>
      </c>
      <c r="B26" s="1424"/>
      <c r="C26" s="1424"/>
      <c r="D26" s="1424"/>
      <c r="E26" s="1424"/>
      <c r="F26" s="1424"/>
      <c r="G26" s="1424"/>
      <c r="H26" s="1424"/>
      <c r="I26" s="1424"/>
      <c r="J26" s="1425"/>
    </row>
    <row r="27" spans="1:10" x14ac:dyDescent="0.3">
      <c r="A27" s="1426"/>
      <c r="B27" s="1427"/>
      <c r="C27" s="1427"/>
      <c r="D27" s="1427"/>
      <c r="E27" s="1427"/>
      <c r="F27" s="1427"/>
      <c r="G27" s="1427"/>
      <c r="H27" s="1427"/>
      <c r="I27" s="1427"/>
      <c r="J27" s="1428"/>
    </row>
    <row r="28" spans="1:10" x14ac:dyDescent="0.3">
      <c r="A28" s="1426"/>
      <c r="B28" s="1427"/>
      <c r="C28" s="1427"/>
      <c r="D28" s="1427"/>
      <c r="E28" s="1427"/>
      <c r="F28" s="1427"/>
      <c r="G28" s="1427"/>
      <c r="H28" s="1427"/>
      <c r="I28" s="1427"/>
      <c r="J28" s="1428"/>
    </row>
    <row r="29" spans="1:10" x14ac:dyDescent="0.3">
      <c r="A29" s="1426"/>
      <c r="B29" s="1427"/>
      <c r="C29" s="1427"/>
      <c r="D29" s="1427"/>
      <c r="E29" s="1427"/>
      <c r="F29" s="1427"/>
      <c r="G29" s="1427"/>
      <c r="H29" s="1427"/>
      <c r="I29" s="1427"/>
      <c r="J29" s="1428"/>
    </row>
    <row r="30" spans="1:10" ht="15" thickBot="1" x14ac:dyDescent="0.35">
      <c r="A30" s="1429"/>
      <c r="B30" s="1430"/>
      <c r="C30" s="1430"/>
      <c r="D30" s="1430"/>
      <c r="E30" s="1430"/>
      <c r="F30" s="1430"/>
      <c r="G30" s="1430"/>
      <c r="H30" s="1430"/>
      <c r="I30" s="1430"/>
      <c r="J30" s="1431"/>
    </row>
    <row r="31" spans="1:10" x14ac:dyDescent="0.3">
      <c r="A31" s="1"/>
      <c r="J31" s="2"/>
    </row>
    <row r="32" spans="1:10" x14ac:dyDescent="0.3">
      <c r="A32" s="87" t="s">
        <v>144</v>
      </c>
      <c r="J32" s="2"/>
    </row>
    <row r="33" spans="1:10" x14ac:dyDescent="0.3">
      <c r="A33" s="87" t="s">
        <v>56</v>
      </c>
      <c r="B33" s="83"/>
      <c r="C33" s="83"/>
      <c r="D33" s="83"/>
      <c r="E33" s="83"/>
      <c r="F33" s="83"/>
      <c r="G33" s="83"/>
      <c r="H33" s="83"/>
      <c r="I33" s="83"/>
      <c r="J33" s="93"/>
    </row>
    <row r="34" spans="1:10" x14ac:dyDescent="0.3">
      <c r="A34" s="94">
        <v>1</v>
      </c>
      <c r="B34" s="339" t="s">
        <v>741</v>
      </c>
      <c r="C34" s="83"/>
      <c r="D34" s="83"/>
      <c r="E34" s="83"/>
      <c r="F34" s="83"/>
      <c r="G34" s="83"/>
      <c r="H34" s="83"/>
      <c r="I34" s="83"/>
      <c r="J34" s="93"/>
    </row>
    <row r="35" spans="1:10" x14ac:dyDescent="0.3">
      <c r="A35" s="92">
        <v>2</v>
      </c>
      <c r="B35" s="339" t="s">
        <v>721</v>
      </c>
      <c r="C35" s="262"/>
      <c r="D35" s="262"/>
      <c r="E35" s="83"/>
      <c r="F35" s="83"/>
      <c r="G35" s="83"/>
      <c r="H35" s="83"/>
      <c r="I35" s="83"/>
      <c r="J35" s="93"/>
    </row>
    <row r="36" spans="1:10" x14ac:dyDescent="0.3">
      <c r="A36" s="92">
        <v>3</v>
      </c>
      <c r="B36" s="339" t="s">
        <v>414</v>
      </c>
      <c r="C36" s="328"/>
      <c r="D36" s="328"/>
      <c r="E36" s="328"/>
      <c r="F36" s="328"/>
      <c r="G36" s="328"/>
      <c r="H36" s="328"/>
      <c r="I36" s="328"/>
      <c r="J36" s="353"/>
    </row>
    <row r="37" spans="1:10" x14ac:dyDescent="0.3">
      <c r="A37" s="92">
        <v>4</v>
      </c>
      <c r="B37" s="339" t="s">
        <v>722</v>
      </c>
      <c r="C37" s="328"/>
      <c r="D37" s="328"/>
      <c r="E37" s="328"/>
      <c r="F37" s="328"/>
      <c r="G37" s="328"/>
      <c r="H37" s="328"/>
      <c r="I37" s="328"/>
      <c r="J37" s="353"/>
    </row>
    <row r="38" spans="1:10" x14ac:dyDescent="0.3">
      <c r="A38" s="92">
        <v>5</v>
      </c>
      <c r="B38" s="339" t="s">
        <v>723</v>
      </c>
      <c r="C38" s="328"/>
      <c r="D38" s="328"/>
      <c r="E38" s="328"/>
      <c r="F38" s="328"/>
      <c r="G38" s="328"/>
      <c r="H38" s="328"/>
      <c r="I38" s="328"/>
      <c r="J38" s="353"/>
    </row>
    <row r="39" spans="1:10" x14ac:dyDescent="0.3">
      <c r="A39" s="92">
        <v>6</v>
      </c>
      <c r="B39" s="1634" t="s">
        <v>724</v>
      </c>
      <c r="C39" s="1634"/>
      <c r="D39" s="1634"/>
      <c r="E39" s="1634"/>
      <c r="F39" s="1634"/>
      <c r="G39" s="1634"/>
      <c r="H39" s="1634"/>
      <c r="I39" s="1634"/>
      <c r="J39" s="1635"/>
    </row>
    <row r="40" spans="1:10" x14ac:dyDescent="0.3">
      <c r="A40" s="92">
        <v>7</v>
      </c>
      <c r="B40" s="1634" t="s">
        <v>450</v>
      </c>
      <c r="C40" s="1244"/>
      <c r="D40" s="1244"/>
      <c r="E40" s="1244"/>
      <c r="F40" s="1244"/>
      <c r="G40" s="1244"/>
      <c r="H40" s="1244"/>
      <c r="I40" s="1244"/>
      <c r="J40" s="1245"/>
    </row>
    <row r="41" spans="1:10" x14ac:dyDescent="0.3">
      <c r="A41" s="92"/>
      <c r="B41" s="354"/>
      <c r="C41" s="314"/>
      <c r="D41" s="314"/>
      <c r="E41" s="314"/>
      <c r="F41" s="314"/>
      <c r="G41" s="314"/>
      <c r="H41" s="314"/>
      <c r="I41" s="314"/>
      <c r="J41" s="315"/>
    </row>
    <row r="42" spans="1:10" x14ac:dyDescent="0.3">
      <c r="A42" s="211" t="s">
        <v>406</v>
      </c>
      <c r="B42" s="492"/>
      <c r="C42" s="303"/>
      <c r="D42" s="303"/>
      <c r="E42" s="303"/>
      <c r="F42" s="303"/>
      <c r="G42" s="303"/>
      <c r="H42" s="303"/>
      <c r="I42" s="303"/>
      <c r="J42" s="304"/>
    </row>
    <row r="43" spans="1:10" x14ac:dyDescent="0.3">
      <c r="A43" s="97"/>
      <c r="B43" s="83" t="s">
        <v>451</v>
      </c>
      <c r="C43" s="83"/>
      <c r="D43" s="83"/>
      <c r="E43" s="83"/>
      <c r="F43" s="83"/>
      <c r="G43" s="83"/>
      <c r="H43" s="83"/>
      <c r="I43" s="83"/>
      <c r="J43" s="93"/>
    </row>
    <row r="44" spans="1:10" ht="15" thickBot="1" x14ac:dyDescent="0.35">
      <c r="A44" s="336"/>
      <c r="B44" s="337"/>
      <c r="C44" s="337"/>
      <c r="D44" s="337"/>
      <c r="E44" s="5"/>
      <c r="F44" s="5"/>
      <c r="G44" s="5"/>
      <c r="H44" s="5"/>
      <c r="I44" s="5"/>
      <c r="J44" s="12"/>
    </row>
    <row r="45" spans="1:10" x14ac:dyDescent="0.3">
      <c r="A45" s="1625"/>
      <c r="B45" s="1480"/>
      <c r="C45" s="1480"/>
      <c r="D45" s="1480"/>
      <c r="E45" s="1480"/>
      <c r="F45" s="1480"/>
      <c r="G45" s="1480"/>
      <c r="H45" s="1480"/>
      <c r="I45" s="1480"/>
      <c r="J45" s="1633"/>
    </row>
    <row r="46" spans="1:10" x14ac:dyDescent="0.3">
      <c r="A46" s="1580" t="s">
        <v>841</v>
      </c>
      <c r="B46" s="1614"/>
      <c r="C46" s="1614"/>
      <c r="D46" s="1614"/>
      <c r="E46" s="1614"/>
      <c r="F46" s="1614"/>
      <c r="G46" s="1614"/>
      <c r="H46" s="1614"/>
      <c r="I46" s="1614"/>
      <c r="J46" s="1531"/>
    </row>
    <row r="47" spans="1:10" x14ac:dyDescent="0.3">
      <c r="A47" s="869"/>
      <c r="B47" s="95"/>
      <c r="C47" s="95"/>
      <c r="D47" s="95"/>
      <c r="E47" s="95"/>
      <c r="F47" s="95"/>
      <c r="G47" s="95"/>
      <c r="H47" s="95"/>
      <c r="I47" s="95"/>
      <c r="J47" s="96"/>
    </row>
    <row r="48" spans="1:10" x14ac:dyDescent="0.3">
      <c r="A48" s="869"/>
      <c r="B48" s="95"/>
      <c r="C48" s="95"/>
      <c r="D48" s="95"/>
      <c r="E48" s="95"/>
      <c r="F48" s="95"/>
      <c r="G48" s="95"/>
      <c r="H48" s="95"/>
      <c r="I48" s="95"/>
      <c r="J48" s="96"/>
    </row>
    <row r="49" spans="1:10" ht="15" thickBot="1" x14ac:dyDescent="0.35">
      <c r="A49" s="870"/>
      <c r="B49" s="333"/>
      <c r="C49" s="333"/>
      <c r="D49" s="333"/>
      <c r="E49" s="333"/>
      <c r="F49" s="333"/>
      <c r="G49" s="333"/>
      <c r="H49" s="333"/>
      <c r="I49" s="333"/>
      <c r="J49" s="488"/>
    </row>
    <row r="50" spans="1:10" x14ac:dyDescent="0.3">
      <c r="A50" s="1636" t="s">
        <v>842</v>
      </c>
      <c r="B50" s="1637"/>
      <c r="C50" s="1637"/>
      <c r="D50" s="1637"/>
      <c r="E50" s="1637"/>
      <c r="F50" s="790"/>
      <c r="G50" s="790"/>
      <c r="H50" s="790"/>
      <c r="I50" s="790"/>
      <c r="J50" s="791"/>
    </row>
    <row r="51" spans="1:10" x14ac:dyDescent="0.3">
      <c r="A51" s="871"/>
      <c r="B51" s="790"/>
      <c r="C51" s="790"/>
      <c r="D51" s="790"/>
      <c r="E51" s="790"/>
      <c r="F51" s="790"/>
      <c r="G51" s="790"/>
      <c r="H51" s="790"/>
      <c r="I51" s="790"/>
      <c r="J51" s="791"/>
    </row>
    <row r="52" spans="1:10" x14ac:dyDescent="0.3">
      <c r="A52" s="871"/>
      <c r="B52" s="790"/>
      <c r="C52" s="790"/>
      <c r="D52" s="790"/>
      <c r="E52" s="790"/>
      <c r="F52" s="790"/>
      <c r="G52" s="790"/>
      <c r="H52" s="790"/>
      <c r="I52" s="790"/>
      <c r="J52" s="791"/>
    </row>
    <row r="53" spans="1:10" ht="15" thickBot="1" x14ac:dyDescent="0.35">
      <c r="A53" s="871"/>
      <c r="B53" s="790"/>
      <c r="C53" s="790"/>
      <c r="D53" s="790"/>
      <c r="E53" s="790"/>
      <c r="F53" s="790"/>
      <c r="G53" s="790"/>
      <c r="H53" s="790"/>
      <c r="I53" s="790"/>
      <c r="J53" s="791"/>
    </row>
    <row r="54" spans="1:10" ht="15" thickBot="1" x14ac:dyDescent="0.35">
      <c r="A54" s="1412" t="s">
        <v>72</v>
      </c>
      <c r="B54" s="1413"/>
      <c r="C54" s="1413"/>
      <c r="D54" s="1413"/>
      <c r="E54" s="1413"/>
      <c r="F54" s="1413"/>
      <c r="G54" s="1413"/>
      <c r="H54" s="1413"/>
      <c r="I54" s="1413"/>
      <c r="J54" s="1414"/>
    </row>
    <row r="55" spans="1:10" ht="15" thickBot="1" x14ac:dyDescent="0.35">
      <c r="A55" s="1341" t="s">
        <v>645</v>
      </c>
      <c r="B55" s="1342"/>
      <c r="C55" s="1342"/>
      <c r="D55" s="480"/>
      <c r="E55" s="480"/>
      <c r="F55" s="480"/>
      <c r="G55" s="480"/>
      <c r="H55" s="480"/>
      <c r="I55" s="480"/>
      <c r="J55" s="481"/>
    </row>
    <row r="56" spans="1:10" s="507" customFormat="1" ht="12.6" thickBot="1" x14ac:dyDescent="0.3">
      <c r="A56" s="475" t="s">
        <v>636</v>
      </c>
      <c r="B56" s="476"/>
      <c r="C56" s="476"/>
      <c r="D56" s="476"/>
      <c r="E56" s="476"/>
      <c r="F56" s="476"/>
      <c r="G56" s="476"/>
      <c r="H56" s="517"/>
      <c r="I56" s="474"/>
      <c r="J56" s="477" t="s">
        <v>873</v>
      </c>
    </row>
  </sheetData>
  <sheetProtection algorithmName="SHA-512" hashValue="CiIYATckSZDlV4ReUwAzIAclChLiJzI2rVoXpFHr3LZm5Z1IEYFGrLXnoNRnWOxRU040dwisTnOlh6pemNVl5w==" saltValue="UWHOJuMsSNEV1PFeCXUy9A==" spinCount="100000" sheet="1" objects="1" scenarios="1"/>
  <mergeCells count="28">
    <mergeCell ref="A55:C55"/>
    <mergeCell ref="A54:J54"/>
    <mergeCell ref="A45:J45"/>
    <mergeCell ref="A15:C15"/>
    <mergeCell ref="A16:C16"/>
    <mergeCell ref="A17:C17"/>
    <mergeCell ref="A18:C18"/>
    <mergeCell ref="A19:C19"/>
    <mergeCell ref="A20:C20"/>
    <mergeCell ref="A21:C21"/>
    <mergeCell ref="A22:C22"/>
    <mergeCell ref="A26:J30"/>
    <mergeCell ref="B39:J39"/>
    <mergeCell ref="B40:J40"/>
    <mergeCell ref="A46:J46"/>
    <mergeCell ref="A50:E50"/>
    <mergeCell ref="A14:C14"/>
    <mergeCell ref="B1:H1"/>
    <mergeCell ref="A2:J2"/>
    <mergeCell ref="A3:J3"/>
    <mergeCell ref="A6:C6"/>
    <mergeCell ref="A7:C7"/>
    <mergeCell ref="A8:C8"/>
    <mergeCell ref="A9:C9"/>
    <mergeCell ref="A10:C10"/>
    <mergeCell ref="A11:C11"/>
    <mergeCell ref="A12:C12"/>
    <mergeCell ref="A13:C13"/>
  </mergeCells>
  <printOptions horizontalCentered="1"/>
  <pageMargins left="0.7" right="0.7" top="0.5" bottom="0.5" header="0.3" footer="0.3"/>
  <pageSetup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6" r:id="rId4" name="Check Box 4">
              <controlPr defaultSize="0" autoFill="0" autoLine="0" autoPict="0">
                <anchor moveWithCells="1">
                  <from>
                    <xdr:col>0</xdr:col>
                    <xdr:colOff>0</xdr:colOff>
                    <xdr:row>45</xdr:row>
                    <xdr:rowOff>175260</xdr:rowOff>
                  </from>
                  <to>
                    <xdr:col>2</xdr:col>
                    <xdr:colOff>1219200</xdr:colOff>
                    <xdr:row>47</xdr:row>
                    <xdr:rowOff>38100</xdr:rowOff>
                  </to>
                </anchor>
              </controlPr>
            </control>
          </mc:Choice>
        </mc:AlternateContent>
        <mc:AlternateContent xmlns:mc="http://schemas.openxmlformats.org/markup-compatibility/2006">
          <mc:Choice Requires="x14">
            <control shapeId="69637" r:id="rId5" name="Check Box 5">
              <controlPr defaultSize="0" autoFill="0" autoLine="0" autoPict="0">
                <anchor moveWithCells="1">
                  <from>
                    <xdr:col>0</xdr:col>
                    <xdr:colOff>0</xdr:colOff>
                    <xdr:row>46</xdr:row>
                    <xdr:rowOff>175260</xdr:rowOff>
                  </from>
                  <to>
                    <xdr:col>4</xdr:col>
                    <xdr:colOff>60960</xdr:colOff>
                    <xdr:row>48</xdr:row>
                    <xdr:rowOff>22860</xdr:rowOff>
                  </to>
                </anchor>
              </controlPr>
            </control>
          </mc:Choice>
        </mc:AlternateContent>
        <mc:AlternateContent xmlns:mc="http://schemas.openxmlformats.org/markup-compatibility/2006">
          <mc:Choice Requires="x14">
            <control shapeId="69638" r:id="rId6" name="Check Box 6">
              <controlPr defaultSize="0" autoFill="0" autoLine="0" autoPict="0">
                <anchor moveWithCells="1">
                  <from>
                    <xdr:col>0</xdr:col>
                    <xdr:colOff>0</xdr:colOff>
                    <xdr:row>47</xdr:row>
                    <xdr:rowOff>137160</xdr:rowOff>
                  </from>
                  <to>
                    <xdr:col>4</xdr:col>
                    <xdr:colOff>144780</xdr:colOff>
                    <xdr:row>49</xdr:row>
                    <xdr:rowOff>7620</xdr:rowOff>
                  </to>
                </anchor>
              </controlPr>
            </control>
          </mc:Choice>
        </mc:AlternateContent>
        <mc:AlternateContent xmlns:mc="http://schemas.openxmlformats.org/markup-compatibility/2006">
          <mc:Choice Requires="x14">
            <control shapeId="69639" r:id="rId7" name="Check Box 7">
              <controlPr defaultSize="0" autoFill="0" autoLine="0" autoPict="0">
                <anchor moveWithCells="1">
                  <from>
                    <xdr:col>0</xdr:col>
                    <xdr:colOff>0</xdr:colOff>
                    <xdr:row>49</xdr:row>
                    <xdr:rowOff>152400</xdr:rowOff>
                  </from>
                  <to>
                    <xdr:col>4</xdr:col>
                    <xdr:colOff>144780</xdr:colOff>
                    <xdr:row>51</xdr:row>
                    <xdr:rowOff>38100</xdr:rowOff>
                  </to>
                </anchor>
              </controlPr>
            </control>
          </mc:Choice>
        </mc:AlternateContent>
        <mc:AlternateContent xmlns:mc="http://schemas.openxmlformats.org/markup-compatibility/2006">
          <mc:Choice Requires="x14">
            <control shapeId="69640" r:id="rId8" name="Check Box 8">
              <controlPr defaultSize="0" autoFill="0" autoLine="0" autoPict="0">
                <anchor moveWithCells="1">
                  <from>
                    <xdr:col>0</xdr:col>
                    <xdr:colOff>0</xdr:colOff>
                    <xdr:row>50</xdr:row>
                    <xdr:rowOff>175260</xdr:rowOff>
                  </from>
                  <to>
                    <xdr:col>2</xdr:col>
                    <xdr:colOff>1219200</xdr:colOff>
                    <xdr:row>52</xdr:row>
                    <xdr:rowOff>38100</xdr:rowOff>
                  </to>
                </anchor>
              </controlPr>
            </control>
          </mc:Choice>
        </mc:AlternateContent>
        <mc:AlternateContent xmlns:mc="http://schemas.openxmlformats.org/markup-compatibility/2006">
          <mc:Choice Requires="x14">
            <control shapeId="69641" r:id="rId9" name="Check Box 9">
              <controlPr defaultSize="0" autoFill="0" autoLine="0" autoPict="0">
                <anchor moveWithCells="1">
                  <from>
                    <xdr:col>0</xdr:col>
                    <xdr:colOff>0</xdr:colOff>
                    <xdr:row>51</xdr:row>
                    <xdr:rowOff>152400</xdr:rowOff>
                  </from>
                  <to>
                    <xdr:col>4</xdr:col>
                    <xdr:colOff>144780</xdr:colOff>
                    <xdr:row>53</xdr:row>
                    <xdr:rowOff>30480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EA74-2101-425A-ABD7-0FCBD9BE5679}">
  <sheetPr codeName="Sheet22">
    <tabColor theme="9" tint="0.59999389629810485"/>
    <pageSetUpPr fitToPage="1"/>
  </sheetPr>
  <dimension ref="A1:G44"/>
  <sheetViews>
    <sheetView zoomScaleNormal="100" workbookViewId="0">
      <selection activeCell="A6" sqref="A6:C6"/>
    </sheetView>
  </sheetViews>
  <sheetFormatPr defaultColWidth="8.88671875" defaultRowHeight="14.4" x14ac:dyDescent="0.3"/>
  <cols>
    <col min="1" max="1" width="10.5546875" style="595" customWidth="1"/>
    <col min="2" max="3" width="13.109375" style="595" customWidth="1"/>
    <col min="4" max="4" width="17.88671875" style="595" customWidth="1"/>
    <col min="5" max="5" width="16.6640625" style="595" customWidth="1"/>
    <col min="6" max="6" width="20.88671875" style="595" customWidth="1"/>
    <col min="7" max="7" width="20.33203125" style="595" customWidth="1"/>
    <col min="8" max="16384" width="8.88671875" style="595"/>
  </cols>
  <sheetData>
    <row r="1" spans="1:7" ht="15" thickBot="1" x14ac:dyDescent="0.35">
      <c r="A1" s="592" t="s">
        <v>36</v>
      </c>
      <c r="B1" s="1505">
        <f>'Budget Summary'!$D9</f>
        <v>0</v>
      </c>
      <c r="C1" s="1505"/>
      <c r="D1" s="1505"/>
      <c r="E1" s="1505"/>
      <c r="F1" s="644" t="s">
        <v>13</v>
      </c>
      <c r="G1" s="594">
        <f>'Budget Summary'!$H9</f>
        <v>0</v>
      </c>
    </row>
    <row r="2" spans="1:7" s="645" customFormat="1" ht="16.2" thickBot="1" x14ac:dyDescent="0.35">
      <c r="A2" s="1506" t="s">
        <v>603</v>
      </c>
      <c r="B2" s="1507"/>
      <c r="C2" s="1507"/>
      <c r="D2" s="1507"/>
      <c r="E2" s="1507"/>
      <c r="F2" s="1507"/>
      <c r="G2" s="1508"/>
    </row>
    <row r="3" spans="1:7" ht="15" thickBot="1" x14ac:dyDescent="0.35">
      <c r="A3" s="1644" t="s">
        <v>582</v>
      </c>
      <c r="B3" s="1645"/>
      <c r="C3" s="1645"/>
      <c r="D3" s="1645"/>
      <c r="E3" s="1645"/>
      <c r="F3" s="1645"/>
      <c r="G3" s="1646"/>
    </row>
    <row r="4" spans="1:7" ht="15" thickBot="1" x14ac:dyDescent="0.35">
      <c r="A4" s="1512">
        <v>1</v>
      </c>
      <c r="B4" s="1505"/>
      <c r="C4" s="1505"/>
      <c r="D4" s="611">
        <v>2</v>
      </c>
      <c r="E4" s="612">
        <v>3</v>
      </c>
      <c r="F4" s="611"/>
      <c r="G4" s="594">
        <v>4</v>
      </c>
    </row>
    <row r="5" spans="1:7" ht="43.8" thickBot="1" x14ac:dyDescent="0.35">
      <c r="A5" s="1514" t="s">
        <v>85</v>
      </c>
      <c r="B5" s="1515"/>
      <c r="C5" s="1516"/>
      <c r="D5" s="646" t="s">
        <v>63</v>
      </c>
      <c r="E5" s="646" t="s">
        <v>86</v>
      </c>
      <c r="F5" s="646" t="s">
        <v>480</v>
      </c>
      <c r="G5" s="647" t="s">
        <v>481</v>
      </c>
    </row>
    <row r="6" spans="1:7" x14ac:dyDescent="0.3">
      <c r="A6" s="1641"/>
      <c r="B6" s="1642"/>
      <c r="C6" s="1643"/>
      <c r="D6" s="134"/>
      <c r="E6" s="306"/>
      <c r="F6" s="648" t="str">
        <f>IF(D6&lt;1,"",D6*E6)</f>
        <v/>
      </c>
      <c r="G6" s="140"/>
    </row>
    <row r="7" spans="1:7" x14ac:dyDescent="0.3">
      <c r="A7" s="1638"/>
      <c r="B7" s="1639"/>
      <c r="C7" s="1640"/>
      <c r="D7" s="257"/>
      <c r="E7" s="223"/>
      <c r="F7" s="649" t="str">
        <f t="shared" ref="F7:F14" si="0">IF(D7&lt;1,"",D7*E7)</f>
        <v/>
      </c>
      <c r="G7" s="224"/>
    </row>
    <row r="8" spans="1:7" x14ac:dyDescent="0.3">
      <c r="A8" s="1638"/>
      <c r="B8" s="1639"/>
      <c r="C8" s="1640"/>
      <c r="D8" s="257"/>
      <c r="E8" s="223"/>
      <c r="F8" s="649" t="str">
        <f t="shared" si="0"/>
        <v/>
      </c>
      <c r="G8" s="224"/>
    </row>
    <row r="9" spans="1:7" x14ac:dyDescent="0.3">
      <c r="A9" s="1638"/>
      <c r="B9" s="1639"/>
      <c r="C9" s="1640"/>
      <c r="D9" s="257"/>
      <c r="E9" s="223"/>
      <c r="F9" s="649" t="str">
        <f t="shared" si="0"/>
        <v/>
      </c>
      <c r="G9" s="224"/>
    </row>
    <row r="10" spans="1:7" x14ac:dyDescent="0.3">
      <c r="A10" s="1638"/>
      <c r="B10" s="1639"/>
      <c r="C10" s="1640"/>
      <c r="D10" s="257"/>
      <c r="E10" s="223"/>
      <c r="F10" s="649" t="str">
        <f t="shared" si="0"/>
        <v/>
      </c>
      <c r="G10" s="224"/>
    </row>
    <row r="11" spans="1:7" x14ac:dyDescent="0.3">
      <c r="A11" s="1638"/>
      <c r="B11" s="1639"/>
      <c r="C11" s="1640"/>
      <c r="D11" s="257"/>
      <c r="E11" s="223"/>
      <c r="F11" s="649" t="str">
        <f t="shared" si="0"/>
        <v/>
      </c>
      <c r="G11" s="224"/>
    </row>
    <row r="12" spans="1:7" x14ac:dyDescent="0.3">
      <c r="A12" s="1638"/>
      <c r="B12" s="1639"/>
      <c r="C12" s="1640"/>
      <c r="D12" s="257"/>
      <c r="E12" s="223"/>
      <c r="F12" s="649" t="str">
        <f t="shared" si="0"/>
        <v/>
      </c>
      <c r="G12" s="224"/>
    </row>
    <row r="13" spans="1:7" x14ac:dyDescent="0.3">
      <c r="A13" s="1638"/>
      <c r="B13" s="1639"/>
      <c r="C13" s="1640"/>
      <c r="D13" s="257"/>
      <c r="E13" s="223"/>
      <c r="F13" s="649" t="str">
        <f t="shared" si="0"/>
        <v/>
      </c>
      <c r="G13" s="224"/>
    </row>
    <row r="14" spans="1:7" ht="15" thickBot="1" x14ac:dyDescent="0.35">
      <c r="A14" s="1649"/>
      <c r="B14" s="1650"/>
      <c r="C14" s="1651"/>
      <c r="D14" s="150"/>
      <c r="E14" s="227"/>
      <c r="F14" s="650" t="str">
        <f t="shared" si="0"/>
        <v/>
      </c>
      <c r="G14" s="228"/>
    </row>
    <row r="15" spans="1:7" ht="15" thickBot="1" x14ac:dyDescent="0.35">
      <c r="A15" s="651"/>
      <c r="B15" s="652"/>
      <c r="C15" s="652"/>
      <c r="D15" s="653"/>
      <c r="E15" s="654" t="s">
        <v>22</v>
      </c>
      <c r="F15" s="655">
        <f>SUM(F6:F14)</f>
        <v>0</v>
      </c>
      <c r="G15" s="655">
        <f>SUM(G6:G14)</f>
        <v>0</v>
      </c>
    </row>
    <row r="16" spans="1:7" x14ac:dyDescent="0.3">
      <c r="A16" s="599"/>
      <c r="G16" s="601"/>
    </row>
    <row r="17" spans="1:7" ht="15" thickBot="1" x14ac:dyDescent="0.35">
      <c r="A17" s="656" t="s">
        <v>82</v>
      </c>
      <c r="B17" s="657"/>
      <c r="C17" s="657"/>
      <c r="D17" s="657"/>
      <c r="E17" s="657"/>
      <c r="F17" s="657"/>
      <c r="G17" s="658"/>
    </row>
    <row r="18" spans="1:7" x14ac:dyDescent="0.3">
      <c r="A18" s="1652" t="s">
        <v>108</v>
      </c>
      <c r="B18" s="1653"/>
      <c r="C18" s="1653"/>
      <c r="D18" s="1653"/>
      <c r="E18" s="1653"/>
      <c r="F18" s="1653"/>
      <c r="G18" s="1654"/>
    </row>
    <row r="19" spans="1:7" x14ac:dyDescent="0.3">
      <c r="A19" s="1655"/>
      <c r="B19" s="1656"/>
      <c r="C19" s="1656"/>
      <c r="D19" s="1656"/>
      <c r="E19" s="1656"/>
      <c r="F19" s="1656"/>
      <c r="G19" s="1657"/>
    </row>
    <row r="20" spans="1:7" x14ac:dyDescent="0.3">
      <c r="A20" s="1655"/>
      <c r="B20" s="1656"/>
      <c r="C20" s="1656"/>
      <c r="D20" s="1656"/>
      <c r="E20" s="1656"/>
      <c r="F20" s="1656"/>
      <c r="G20" s="1657"/>
    </row>
    <row r="21" spans="1:7" x14ac:dyDescent="0.3">
      <c r="A21" s="1655"/>
      <c r="B21" s="1656"/>
      <c r="C21" s="1656"/>
      <c r="D21" s="1656"/>
      <c r="E21" s="1656"/>
      <c r="F21" s="1656"/>
      <c r="G21" s="1657"/>
    </row>
    <row r="22" spans="1:7" ht="15" thickBot="1" x14ac:dyDescent="0.35">
      <c r="A22" s="1658"/>
      <c r="B22" s="1659"/>
      <c r="C22" s="1659"/>
      <c r="D22" s="1659"/>
      <c r="E22" s="1659"/>
      <c r="F22" s="1659"/>
      <c r="G22" s="1660"/>
    </row>
    <row r="23" spans="1:7" x14ac:dyDescent="0.3">
      <c r="A23" s="599"/>
      <c r="G23" s="601"/>
    </row>
    <row r="24" spans="1:7" x14ac:dyDescent="0.3">
      <c r="A24" s="605" t="s">
        <v>150</v>
      </c>
      <c r="G24" s="601"/>
    </row>
    <row r="25" spans="1:7" x14ac:dyDescent="0.3">
      <c r="A25" s="659" t="s">
        <v>56</v>
      </c>
      <c r="B25" s="653"/>
      <c r="C25" s="653"/>
      <c r="D25" s="653"/>
      <c r="E25" s="653"/>
      <c r="F25" s="653"/>
      <c r="G25" s="660"/>
    </row>
    <row r="26" spans="1:7" x14ac:dyDescent="0.3">
      <c r="A26" s="659">
        <v>1</v>
      </c>
      <c r="B26" s="661" t="s">
        <v>448</v>
      </c>
      <c r="C26" s="657"/>
      <c r="D26" s="657"/>
      <c r="E26" s="657"/>
      <c r="F26" s="653"/>
      <c r="G26" s="660"/>
    </row>
    <row r="27" spans="1:7" x14ac:dyDescent="0.3">
      <c r="A27" s="659">
        <v>2</v>
      </c>
      <c r="B27" s="662" t="s">
        <v>415</v>
      </c>
      <c r="C27" s="653"/>
      <c r="D27" s="653"/>
      <c r="E27" s="653"/>
      <c r="F27" s="653"/>
      <c r="G27" s="660"/>
    </row>
    <row r="28" spans="1:7" ht="28.2" customHeight="1" x14ac:dyDescent="0.3">
      <c r="A28" s="663">
        <v>3</v>
      </c>
      <c r="B28" s="1661" t="s">
        <v>725</v>
      </c>
      <c r="C28" s="1661"/>
      <c r="D28" s="1661"/>
      <c r="E28" s="1661"/>
      <c r="F28" s="1661"/>
      <c r="G28" s="1662"/>
    </row>
    <row r="29" spans="1:7" x14ac:dyDescent="0.3">
      <c r="A29" s="659">
        <v>4</v>
      </c>
      <c r="B29" s="662" t="s">
        <v>614</v>
      </c>
      <c r="C29" s="653"/>
      <c r="D29" s="653"/>
      <c r="E29" s="653"/>
      <c r="F29" s="653"/>
      <c r="G29" s="660"/>
    </row>
    <row r="30" spans="1:7" x14ac:dyDescent="0.3">
      <c r="A30" s="659"/>
      <c r="B30" s="662"/>
      <c r="C30" s="653"/>
      <c r="D30" s="653"/>
      <c r="E30" s="653"/>
      <c r="F30" s="653"/>
      <c r="G30" s="660"/>
    </row>
    <row r="31" spans="1:7" x14ac:dyDescent="0.3">
      <c r="A31" s="607" t="s">
        <v>449</v>
      </c>
      <c r="B31" s="662"/>
      <c r="C31" s="653"/>
      <c r="D31" s="653"/>
      <c r="E31" s="653"/>
      <c r="F31" s="653"/>
      <c r="G31" s="660"/>
    </row>
    <row r="32" spans="1:7" ht="15" thickBot="1" x14ac:dyDescent="0.35">
      <c r="A32" s="664"/>
      <c r="B32" s="621"/>
      <c r="C32" s="621"/>
      <c r="D32" s="621"/>
      <c r="E32" s="621"/>
      <c r="F32" s="621"/>
      <c r="G32" s="665"/>
    </row>
    <row r="33" spans="1:7" x14ac:dyDescent="0.3">
      <c r="A33" s="1663"/>
      <c r="B33" s="1664"/>
      <c r="C33" s="1664"/>
      <c r="D33" s="1664"/>
      <c r="E33" s="1664"/>
      <c r="F33" s="1664"/>
      <c r="G33" s="1665"/>
    </row>
    <row r="34" spans="1:7" customFormat="1" x14ac:dyDescent="0.3">
      <c r="A34" s="800" t="s">
        <v>611</v>
      </c>
      <c r="B34" s="262"/>
      <c r="C34" s="262"/>
      <c r="D34" s="262"/>
      <c r="E34" s="262"/>
      <c r="F34" s="262"/>
      <c r="G34" s="264"/>
    </row>
    <row r="35" spans="1:7" customFormat="1" x14ac:dyDescent="0.3">
      <c r="A35" s="1"/>
      <c r="B35" s="95"/>
      <c r="C35" s="95"/>
      <c r="D35" s="95"/>
      <c r="E35" s="95"/>
      <c r="F35" s="95"/>
      <c r="G35" s="96"/>
    </row>
    <row r="36" spans="1:7" customFormat="1" x14ac:dyDescent="0.3">
      <c r="A36" s="1"/>
      <c r="B36" s="95"/>
      <c r="C36" s="95"/>
      <c r="D36" s="95"/>
      <c r="E36" s="95"/>
      <c r="F36" s="95"/>
      <c r="G36" s="96"/>
    </row>
    <row r="37" spans="1:7" customFormat="1" x14ac:dyDescent="0.3">
      <c r="A37" s="1"/>
      <c r="B37" s="95"/>
      <c r="C37" s="95"/>
      <c r="D37" s="95"/>
      <c r="E37" s="95"/>
      <c r="F37" s="95"/>
      <c r="G37" s="96"/>
    </row>
    <row r="38" spans="1:7" customFormat="1" ht="15" thickBot="1" x14ac:dyDescent="0.35">
      <c r="A38" s="11"/>
      <c r="B38" s="1669"/>
      <c r="C38" s="1669"/>
      <c r="D38" s="1669"/>
      <c r="E38" s="1669"/>
      <c r="F38" s="1669"/>
      <c r="G38" s="1670"/>
    </row>
    <row r="39" spans="1:7" customFormat="1" x14ac:dyDescent="0.3">
      <c r="A39" s="1588" t="s">
        <v>844</v>
      </c>
      <c r="B39" s="1589"/>
      <c r="C39" s="1589"/>
      <c r="D39" s="1589"/>
      <c r="E39" s="1589"/>
      <c r="F39" s="1589"/>
      <c r="G39" s="1590"/>
    </row>
    <row r="40" spans="1:7" customFormat="1" x14ac:dyDescent="0.3">
      <c r="A40" s="1"/>
      <c r="G40" s="2"/>
    </row>
    <row r="41" spans="1:7" customFormat="1" ht="15" thickBot="1" x14ac:dyDescent="0.35">
      <c r="A41" s="1"/>
      <c r="G41" s="2"/>
    </row>
    <row r="42" spans="1:7" ht="15" thickBot="1" x14ac:dyDescent="0.35">
      <c r="A42" s="1666" t="s">
        <v>72</v>
      </c>
      <c r="B42" s="1667"/>
      <c r="C42" s="1667"/>
      <c r="D42" s="1667"/>
      <c r="E42" s="1667"/>
      <c r="F42" s="1667"/>
      <c r="G42" s="1668"/>
    </row>
    <row r="43" spans="1:7" ht="15" thickBot="1" x14ac:dyDescent="0.35">
      <c r="A43" s="1647" t="s">
        <v>603</v>
      </c>
      <c r="B43" s="1648"/>
      <c r="C43" s="1648"/>
      <c r="D43" s="1648"/>
      <c r="E43" s="1648"/>
      <c r="F43" s="666"/>
      <c r="G43" s="667"/>
    </row>
    <row r="44" spans="1:7" s="627" customFormat="1" ht="12.6" thickBot="1" x14ac:dyDescent="0.3">
      <c r="A44" s="623" t="s">
        <v>636</v>
      </c>
      <c r="B44" s="624"/>
      <c r="C44" s="624"/>
      <c r="D44" s="624"/>
      <c r="E44" s="668"/>
      <c r="F44" s="625"/>
      <c r="G44" s="626" t="s">
        <v>873</v>
      </c>
    </row>
  </sheetData>
  <sheetProtection algorithmName="SHA-512" hashValue="q/idOpcI9Q13fwx1Pu7EqqKKmvoRyJBFnhsSOT7HMzMYZfwNegTatn0gZnduL74NDzV+W7RiAqchmjjA1BiE9Q==" saltValue="MfPUHBsHV0YLdVP8FuoSBg==" spinCount="100000" sheet="1" objects="1" scenarios="1"/>
  <mergeCells count="21">
    <mergeCell ref="A43:E43"/>
    <mergeCell ref="A13:C13"/>
    <mergeCell ref="A14:C14"/>
    <mergeCell ref="A18:G22"/>
    <mergeCell ref="B28:G28"/>
    <mergeCell ref="A33:G33"/>
    <mergeCell ref="A42:G42"/>
    <mergeCell ref="B38:G38"/>
    <mergeCell ref="A39:G39"/>
    <mergeCell ref="A12:C12"/>
    <mergeCell ref="B1:E1"/>
    <mergeCell ref="A2:G2"/>
    <mergeCell ref="A4:C4"/>
    <mergeCell ref="A5:C5"/>
    <mergeCell ref="A6:C6"/>
    <mergeCell ref="A7:C7"/>
    <mergeCell ref="A8:C8"/>
    <mergeCell ref="A9:C9"/>
    <mergeCell ref="A10:C10"/>
    <mergeCell ref="A11:C11"/>
    <mergeCell ref="A3:G3"/>
  </mergeCells>
  <pageMargins left="0.7" right="0.7" top="0.75" bottom="0.75" header="0.3" footer="0.3"/>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60" r:id="rId4" name="Check Box 4">
              <controlPr defaultSize="0" autoFill="0" autoLine="0" autoPict="0">
                <anchor moveWithCells="1">
                  <from>
                    <xdr:col>0</xdr:col>
                    <xdr:colOff>0</xdr:colOff>
                    <xdr:row>33</xdr:row>
                    <xdr:rowOff>137160</xdr:rowOff>
                  </from>
                  <to>
                    <xdr:col>3</xdr:col>
                    <xdr:colOff>1143000</xdr:colOff>
                    <xdr:row>35</xdr:row>
                    <xdr:rowOff>60960</xdr:rowOff>
                  </to>
                </anchor>
              </controlPr>
            </control>
          </mc:Choice>
        </mc:AlternateContent>
        <mc:AlternateContent xmlns:mc="http://schemas.openxmlformats.org/markup-compatibility/2006">
          <mc:Choice Requires="x14">
            <control shapeId="70661" r:id="rId5" name="Check Box 5">
              <controlPr defaultSize="0" autoFill="0" autoLine="0" autoPict="0">
                <anchor moveWithCells="1">
                  <from>
                    <xdr:col>0</xdr:col>
                    <xdr:colOff>0</xdr:colOff>
                    <xdr:row>35</xdr:row>
                    <xdr:rowOff>0</xdr:rowOff>
                  </from>
                  <to>
                    <xdr:col>1</xdr:col>
                    <xdr:colOff>594360</xdr:colOff>
                    <xdr:row>36</xdr:row>
                    <xdr:rowOff>0</xdr:rowOff>
                  </to>
                </anchor>
              </controlPr>
            </control>
          </mc:Choice>
        </mc:AlternateContent>
        <mc:AlternateContent xmlns:mc="http://schemas.openxmlformats.org/markup-compatibility/2006">
          <mc:Choice Requires="x14">
            <control shapeId="70662" r:id="rId6" name="Check Box 6">
              <controlPr defaultSize="0" autoFill="0" autoLine="0" autoPict="0">
                <anchor moveWithCells="1">
                  <from>
                    <xdr:col>0</xdr:col>
                    <xdr:colOff>0</xdr:colOff>
                    <xdr:row>35</xdr:row>
                    <xdr:rowOff>106680</xdr:rowOff>
                  </from>
                  <to>
                    <xdr:col>6</xdr:col>
                    <xdr:colOff>373380</xdr:colOff>
                    <xdr:row>38</xdr:row>
                    <xdr:rowOff>99060</xdr:rowOff>
                  </to>
                </anchor>
              </controlPr>
            </control>
          </mc:Choice>
        </mc:AlternateContent>
        <mc:AlternateContent xmlns:mc="http://schemas.openxmlformats.org/markup-compatibility/2006">
          <mc:Choice Requires="x14">
            <control shapeId="70663" r:id="rId7" name="Check Box 7">
              <controlPr defaultSize="0" autoFill="0" autoLine="0" autoPict="0">
                <anchor moveWithCells="1">
                  <from>
                    <xdr:col>0</xdr:col>
                    <xdr:colOff>7620</xdr:colOff>
                    <xdr:row>38</xdr:row>
                    <xdr:rowOff>121920</xdr:rowOff>
                  </from>
                  <to>
                    <xdr:col>6</xdr:col>
                    <xdr:colOff>312420</xdr:colOff>
                    <xdr:row>40</xdr:row>
                    <xdr:rowOff>45720</xdr:rowOff>
                  </to>
                </anchor>
              </controlPr>
            </control>
          </mc:Choice>
        </mc:AlternateContent>
        <mc:AlternateContent xmlns:mc="http://schemas.openxmlformats.org/markup-compatibility/2006">
          <mc:Choice Requires="x14">
            <control shapeId="70664" r:id="rId8" name="Check Box 8">
              <controlPr defaultSize="0" autoFill="0" autoLine="0" autoPict="0">
                <anchor moveWithCells="1">
                  <from>
                    <xdr:col>0</xdr:col>
                    <xdr:colOff>7620</xdr:colOff>
                    <xdr:row>39</xdr:row>
                    <xdr:rowOff>175260</xdr:rowOff>
                  </from>
                  <to>
                    <xdr:col>5</xdr:col>
                    <xdr:colOff>449580</xdr:colOff>
                    <xdr:row>41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1A66-D88C-45A5-BEA7-36F963C94D6B}">
  <sheetPr codeName="Sheet36">
    <tabColor rgb="FF00B050"/>
    <pageSetUpPr fitToPage="1"/>
  </sheetPr>
  <dimension ref="A1:X53"/>
  <sheetViews>
    <sheetView tabSelected="1" topLeftCell="A4" zoomScaleNormal="100" workbookViewId="0">
      <selection activeCell="A9" sqref="A9:C9"/>
    </sheetView>
  </sheetViews>
  <sheetFormatPr defaultRowHeight="14.4" x14ac:dyDescent="0.3"/>
  <cols>
    <col min="1" max="1" width="12.33203125" customWidth="1"/>
    <col min="2" max="4" width="14.44140625" customWidth="1"/>
    <col min="8" max="8" width="8" customWidth="1"/>
    <col min="9" max="9" width="9.5546875" customWidth="1"/>
    <col min="11" max="11" width="9.88671875" style="547" customWidth="1"/>
    <col min="12" max="16" width="12.109375" customWidth="1"/>
    <col min="17" max="17" width="15.6640625" customWidth="1"/>
    <col min="18" max="18" width="13.6640625" customWidth="1"/>
    <col min="19" max="19" width="9.109375" customWidth="1"/>
    <col min="20" max="20" width="9.109375" hidden="1" customWidth="1"/>
    <col min="21" max="23" width="9.109375" customWidth="1"/>
  </cols>
  <sheetData>
    <row r="1" spans="1:24" ht="16.2" thickBot="1" x14ac:dyDescent="0.35">
      <c r="A1" s="1019" t="s">
        <v>0</v>
      </c>
      <c r="B1" s="1020"/>
      <c r="C1" s="1020"/>
      <c r="D1" s="1020"/>
      <c r="E1" s="1020"/>
      <c r="F1" s="1020"/>
      <c r="G1" s="1020"/>
      <c r="H1" s="967"/>
      <c r="I1" s="967"/>
      <c r="J1" s="968"/>
      <c r="K1" s="546"/>
      <c r="L1" s="541"/>
      <c r="M1" s="541"/>
      <c r="N1" s="541"/>
      <c r="O1" s="541"/>
      <c r="P1" s="541"/>
      <c r="Q1" s="541"/>
      <c r="R1" s="541"/>
      <c r="S1" s="541"/>
      <c r="T1" s="542"/>
      <c r="U1" s="541"/>
      <c r="V1" s="541"/>
      <c r="W1" s="541"/>
    </row>
    <row r="2" spans="1:24" ht="16.5" customHeight="1" thickBot="1" x14ac:dyDescent="0.35">
      <c r="A2" s="1021" t="s">
        <v>870</v>
      </c>
      <c r="B2" s="1022"/>
      <c r="C2" s="1022"/>
      <c r="D2" s="1022"/>
      <c r="E2" s="1022"/>
      <c r="F2" s="1022"/>
      <c r="G2" s="1022"/>
      <c r="H2" s="956"/>
      <c r="I2" s="956"/>
      <c r="J2" s="957"/>
      <c r="K2" s="546"/>
      <c r="L2" s="541"/>
      <c r="M2" s="71"/>
      <c r="N2" s="1099" t="s">
        <v>674</v>
      </c>
      <c r="O2" s="1006"/>
      <c r="P2" s="1006"/>
      <c r="Q2" s="1006"/>
      <c r="R2" s="1006"/>
      <c r="S2" s="1006"/>
      <c r="T2" s="1006"/>
      <c r="U2" s="1006"/>
      <c r="V2" s="1006"/>
      <c r="W2" s="1006"/>
      <c r="X2" s="1006"/>
    </row>
    <row r="3" spans="1:24" ht="15.75" customHeight="1" x14ac:dyDescent="0.3">
      <c r="A3" s="1021" t="s">
        <v>871</v>
      </c>
      <c r="B3" s="1022"/>
      <c r="C3" s="1022"/>
      <c r="D3" s="1022"/>
      <c r="E3" s="1022"/>
      <c r="F3" s="1022"/>
      <c r="G3" s="1022"/>
      <c r="H3" s="956"/>
      <c r="I3" s="956"/>
      <c r="J3" s="957"/>
      <c r="K3" s="546"/>
      <c r="L3" s="541"/>
      <c r="M3" s="543"/>
      <c r="N3" s="1006"/>
      <c r="O3" s="1006"/>
      <c r="P3" s="1006"/>
      <c r="Q3" s="1006"/>
      <c r="R3" s="1006"/>
      <c r="S3" s="1006"/>
      <c r="T3" s="1006"/>
      <c r="U3" s="1006"/>
      <c r="V3" s="1006"/>
      <c r="W3" s="1006"/>
      <c r="X3" s="1006"/>
    </row>
    <row r="4" spans="1:24" ht="16.5" customHeight="1" thickBot="1" x14ac:dyDescent="0.35">
      <c r="A4" s="1021" t="s">
        <v>1</v>
      </c>
      <c r="B4" s="1022"/>
      <c r="C4" s="1022"/>
      <c r="D4" s="1022"/>
      <c r="E4" s="1022"/>
      <c r="F4" s="1022"/>
      <c r="G4" s="1022"/>
      <c r="H4" s="956"/>
      <c r="I4" s="956"/>
      <c r="J4" s="957"/>
      <c r="K4" s="546"/>
      <c r="L4" s="541"/>
      <c r="M4" s="541"/>
      <c r="N4" s="1099" t="s">
        <v>675</v>
      </c>
      <c r="O4" s="1099"/>
      <c r="P4" s="1099"/>
      <c r="Q4" s="1099"/>
      <c r="R4" s="1099"/>
      <c r="S4" s="1099"/>
      <c r="T4" s="1099"/>
      <c r="U4" s="1099"/>
      <c r="V4" s="1099"/>
      <c r="W4" s="1099"/>
      <c r="X4" s="1006"/>
    </row>
    <row r="5" spans="1:24" ht="15.75" customHeight="1" thickBot="1" x14ac:dyDescent="0.35">
      <c r="A5" s="1021" t="s">
        <v>673</v>
      </c>
      <c r="B5" s="1022"/>
      <c r="C5" s="1022"/>
      <c r="D5" s="1022"/>
      <c r="E5" s="1022"/>
      <c r="F5" s="1022"/>
      <c r="G5" s="1022"/>
      <c r="H5" s="956"/>
      <c r="I5" s="956"/>
      <c r="J5" s="957"/>
      <c r="M5" s="244"/>
      <c r="N5" s="1099"/>
      <c r="O5" s="1099"/>
      <c r="P5" s="1099"/>
      <c r="Q5" s="1099"/>
      <c r="R5" s="1099"/>
      <c r="S5" s="1099"/>
      <c r="T5" s="1099"/>
      <c r="U5" s="1099"/>
      <c r="V5" s="1099"/>
      <c r="W5" s="1099"/>
      <c r="X5" s="1006"/>
    </row>
    <row r="6" spans="1:24" ht="15.75" customHeight="1" thickBot="1" x14ac:dyDescent="0.35">
      <c r="A6" s="1021" t="s">
        <v>872</v>
      </c>
      <c r="B6" s="1022"/>
      <c r="C6" s="1022"/>
      <c r="D6" s="1022"/>
      <c r="E6" s="1022"/>
      <c r="F6" s="1022"/>
      <c r="G6" s="1022"/>
      <c r="H6" s="956"/>
      <c r="I6" s="956"/>
      <c r="J6" s="957"/>
      <c r="M6" s="218"/>
      <c r="N6" s="1006"/>
      <c r="O6" s="1006"/>
      <c r="P6" s="1006"/>
      <c r="Q6" s="1006"/>
      <c r="R6" s="1006"/>
      <c r="S6" s="1006"/>
      <c r="T6" s="1006"/>
      <c r="U6" s="1006"/>
      <c r="V6" s="1006"/>
      <c r="W6" s="1006"/>
      <c r="X6" s="1006"/>
    </row>
    <row r="7" spans="1:24" ht="18" x14ac:dyDescent="0.3">
      <c r="A7" s="1023" t="s">
        <v>482</v>
      </c>
      <c r="B7" s="1024"/>
      <c r="C7" s="1024"/>
      <c r="D7" s="1025"/>
      <c r="E7" s="1025"/>
      <c r="F7" s="1025"/>
      <c r="G7" s="1025"/>
      <c r="H7" s="1024"/>
      <c r="I7" s="1024"/>
      <c r="J7" s="1026"/>
      <c r="K7" s="801"/>
      <c r="L7" s="802"/>
      <c r="M7" s="802"/>
      <c r="N7" s="802"/>
      <c r="O7" s="802"/>
      <c r="P7" s="802"/>
      <c r="Q7" s="802"/>
    </row>
    <row r="8" spans="1:24" ht="15" customHeight="1" thickBot="1" x14ac:dyDescent="0.35">
      <c r="A8" s="1114" t="s">
        <v>2</v>
      </c>
      <c r="B8" s="1115"/>
      <c r="C8" s="1116"/>
      <c r="D8" s="1104" t="s">
        <v>483</v>
      </c>
      <c r="E8" s="1105"/>
      <c r="F8" s="1105"/>
      <c r="G8" s="1117"/>
      <c r="H8" s="1104" t="s">
        <v>484</v>
      </c>
      <c r="I8" s="1105"/>
      <c r="J8" s="1106"/>
      <c r="K8" s="801"/>
      <c r="L8" s="802"/>
      <c r="M8" s="802"/>
      <c r="N8" s="802"/>
      <c r="O8" s="802"/>
      <c r="P8" s="802"/>
      <c r="Q8" s="802"/>
      <c r="T8" s="542" t="s">
        <v>319</v>
      </c>
    </row>
    <row r="9" spans="1:24" ht="15" thickBot="1" x14ac:dyDescent="0.35">
      <c r="A9" s="1118"/>
      <c r="B9" s="1108"/>
      <c r="C9" s="1119"/>
      <c r="D9" s="1107"/>
      <c r="E9" s="1108"/>
      <c r="F9" s="1108"/>
      <c r="G9" s="1119"/>
      <c r="H9" s="1107"/>
      <c r="I9" s="1108"/>
      <c r="J9" s="1109"/>
      <c r="K9" s="801"/>
      <c r="L9" s="802"/>
      <c r="M9" s="802"/>
      <c r="N9" s="802"/>
      <c r="O9" s="802"/>
      <c r="P9" s="802"/>
      <c r="Q9" s="802"/>
      <c r="T9" s="542" t="s">
        <v>81</v>
      </c>
    </row>
    <row r="10" spans="1:24" ht="15" thickBot="1" x14ac:dyDescent="0.35">
      <c r="A10" s="1045" t="s">
        <v>3</v>
      </c>
      <c r="B10" s="1103"/>
      <c r="C10" s="1103"/>
      <c r="D10" s="1103"/>
      <c r="E10" s="1103"/>
      <c r="F10" s="1103"/>
      <c r="G10" s="1103"/>
      <c r="H10" s="1103"/>
      <c r="I10" s="1103"/>
      <c r="J10" s="1047"/>
      <c r="K10" s="801"/>
      <c r="L10" s="1075" t="s">
        <v>868</v>
      </c>
      <c r="M10" s="1076"/>
      <c r="N10" s="1076"/>
      <c r="O10" s="1076"/>
      <c r="P10" s="1076"/>
      <c r="Q10" s="1077"/>
      <c r="R10" s="219"/>
    </row>
    <row r="11" spans="1:24" ht="15" customHeight="1" thickBot="1" x14ac:dyDescent="0.35">
      <c r="A11" s="1110" t="s">
        <v>4</v>
      </c>
      <c r="B11" s="1113"/>
      <c r="C11" s="1113"/>
      <c r="D11" s="1113"/>
      <c r="E11" s="1113"/>
      <c r="F11" s="1112"/>
      <c r="G11" s="1110" t="s">
        <v>5</v>
      </c>
      <c r="H11" s="1111"/>
      <c r="I11" s="1111"/>
      <c r="J11" s="1112"/>
      <c r="K11" s="1078" t="str">
        <f>IF(SUM(G12:H13)=G43,"J","L")</f>
        <v>J</v>
      </c>
      <c r="L11" s="1080" t="str">
        <f>IF(SUM(G12:J13)=G43,"OK - CACFP Income = CACFP Expenditures",IF(SUM(G12:J13)&lt;G43,"NOT OK - CACFP Income MUST equal CACFP Expenditures.  Please DECREASE expeditures by ","NOT OK - CACFP Income MUST equal CACFP Expenditures.  Please INCREASE expeditures by "))</f>
        <v>OK - CACFP Income = CACFP Expenditures</v>
      </c>
      <c r="M11" s="1081"/>
      <c r="N11" s="1081"/>
      <c r="O11" s="1081"/>
      <c r="P11" s="1081"/>
      <c r="Q11" s="1082"/>
      <c r="R11" s="219"/>
      <c r="T11" s="544" t="s">
        <v>345</v>
      </c>
    </row>
    <row r="12" spans="1:24" ht="16.2" customHeight="1" thickBot="1" x14ac:dyDescent="0.35">
      <c r="A12" s="1086" t="s">
        <v>676</v>
      </c>
      <c r="B12" s="1087"/>
      <c r="C12" s="1087"/>
      <c r="D12" s="1087"/>
      <c r="E12" s="1087"/>
      <c r="F12" s="1088"/>
      <c r="G12" s="1100">
        <f>ROUND('A - Projected Reimb (Required)'!E39,2)</f>
        <v>0</v>
      </c>
      <c r="H12" s="1101"/>
      <c r="I12" s="1101"/>
      <c r="J12" s="1102"/>
      <c r="K12" s="1079"/>
      <c r="L12" s="1083"/>
      <c r="M12" s="1084"/>
      <c r="N12" s="1084"/>
      <c r="O12" s="1084"/>
      <c r="P12" s="1084"/>
      <c r="Q12" s="1085"/>
      <c r="R12" s="932">
        <f>+G12+G13-G43</f>
        <v>0</v>
      </c>
      <c r="T12" s="544" t="s">
        <v>404</v>
      </c>
    </row>
    <row r="13" spans="1:24" ht="16.2" customHeight="1" x14ac:dyDescent="0.3">
      <c r="A13" s="1033" t="s">
        <v>677</v>
      </c>
      <c r="B13" s="1034"/>
      <c r="C13" s="1034"/>
      <c r="D13" s="1034"/>
      <c r="E13" s="1034"/>
      <c r="F13" s="1035"/>
      <c r="G13" s="1100">
        <f>ROUND('A - Projected Reimb (Required)'!E41,2)</f>
        <v>0</v>
      </c>
      <c r="H13" s="1101"/>
      <c r="I13" s="1101"/>
      <c r="J13" s="1102"/>
      <c r="K13" s="801"/>
      <c r="L13" s="802"/>
      <c r="M13" s="802"/>
      <c r="N13" s="802"/>
      <c r="O13" s="802"/>
      <c r="P13" s="802"/>
      <c r="Q13" s="802"/>
      <c r="T13" s="544" t="s">
        <v>346</v>
      </c>
    </row>
    <row r="14" spans="1:24" ht="16.2" customHeight="1" x14ac:dyDescent="0.3">
      <c r="A14" s="1036" t="s">
        <v>526</v>
      </c>
      <c r="B14" s="1037"/>
      <c r="C14" s="1037"/>
      <c r="D14" s="1037"/>
      <c r="E14" s="1037"/>
      <c r="F14" s="1038"/>
      <c r="G14" s="1127">
        <f>'C - Other Income'!M43</f>
        <v>0</v>
      </c>
      <c r="H14" s="1128"/>
      <c r="I14" s="1128"/>
      <c r="J14" s="1129"/>
      <c r="K14" s="802"/>
      <c r="L14" s="802"/>
      <c r="M14" s="802"/>
      <c r="N14" s="802"/>
      <c r="O14" s="802"/>
      <c r="P14" s="802"/>
      <c r="Q14" s="802"/>
      <c r="T14" s="544" t="s">
        <v>347</v>
      </c>
    </row>
    <row r="15" spans="1:24" ht="16.2" customHeight="1" x14ac:dyDescent="0.3">
      <c r="A15" s="1039" t="s">
        <v>527</v>
      </c>
      <c r="B15" s="1040"/>
      <c r="C15" s="1040"/>
      <c r="D15" s="1040"/>
      <c r="E15" s="1040"/>
      <c r="F15" s="1041"/>
      <c r="G15" s="1130">
        <f>'C - Other Income'!M34</f>
        <v>0</v>
      </c>
      <c r="H15" s="1131"/>
      <c r="I15" s="1131"/>
      <c r="J15" s="1132"/>
      <c r="K15" s="802"/>
      <c r="L15" s="802"/>
      <c r="M15" s="802"/>
      <c r="N15" s="802"/>
      <c r="O15" s="802"/>
      <c r="P15" s="802"/>
      <c r="Q15" s="802"/>
      <c r="T15" s="544" t="s">
        <v>348</v>
      </c>
    </row>
    <row r="16" spans="1:24" ht="16.2" customHeight="1" thickBot="1" x14ac:dyDescent="0.35">
      <c r="A16" s="1042" t="s">
        <v>6</v>
      </c>
      <c r="B16" s="1043"/>
      <c r="C16" s="1043"/>
      <c r="D16" s="1043"/>
      <c r="E16" s="1043"/>
      <c r="F16" s="1044"/>
      <c r="G16" s="1133">
        <f>ROUND(SUM(G12:J15),2)</f>
        <v>0</v>
      </c>
      <c r="H16" s="1134"/>
      <c r="I16" s="1134"/>
      <c r="J16" s="1135"/>
      <c r="K16"/>
    </row>
    <row r="17" spans="1:17" ht="15" thickBot="1" x14ac:dyDescent="0.35">
      <c r="A17" s="1045" t="s">
        <v>363</v>
      </c>
      <c r="B17" s="1046"/>
      <c r="C17" s="1046"/>
      <c r="D17" s="1046"/>
      <c r="E17" s="1046"/>
      <c r="F17" s="1046"/>
      <c r="G17" s="1046"/>
      <c r="H17" s="1046"/>
      <c r="I17" s="1046"/>
      <c r="J17" s="1047"/>
      <c r="K17"/>
    </row>
    <row r="18" spans="1:17" ht="28.95" customHeight="1" thickBot="1" x14ac:dyDescent="0.35">
      <c r="A18" s="1048" t="s">
        <v>364</v>
      </c>
      <c r="B18" s="1049"/>
      <c r="C18" s="1049"/>
      <c r="D18" s="1050"/>
      <c r="E18" s="1051" t="s">
        <v>478</v>
      </c>
      <c r="F18" s="1052"/>
      <c r="G18" s="1051" t="s">
        <v>479</v>
      </c>
      <c r="H18" s="1052"/>
      <c r="I18" s="1051" t="s">
        <v>366</v>
      </c>
      <c r="J18" s="1074"/>
    </row>
    <row r="19" spans="1:17" ht="13.5" customHeight="1" x14ac:dyDescent="0.3">
      <c r="A19" s="1053" t="s">
        <v>678</v>
      </c>
      <c r="B19" s="1054"/>
      <c r="C19" s="1054"/>
      <c r="D19" s="1055"/>
      <c r="E19" s="1056">
        <f>IF('D - Sponsor Fee (Required)'!E17="",0,'D - Sponsor Fee (Required)'!E17)</f>
        <v>0</v>
      </c>
      <c r="F19" s="1057"/>
      <c r="G19" s="1056">
        <f>+E19</f>
        <v>0</v>
      </c>
      <c r="H19" s="1057"/>
      <c r="I19" s="1058">
        <f>+E19-G19</f>
        <v>0</v>
      </c>
      <c r="J19" s="1059"/>
    </row>
    <row r="20" spans="1:17" ht="13.5" customHeight="1" x14ac:dyDescent="0.3">
      <c r="A20" s="1027" t="s">
        <v>592</v>
      </c>
      <c r="B20" s="1028"/>
      <c r="C20" s="1028"/>
      <c r="D20" s="1029"/>
      <c r="E20" s="1030">
        <f>+'O - Admin Labor'!K45</f>
        <v>0</v>
      </c>
      <c r="F20" s="1031"/>
      <c r="G20" s="1030">
        <f>'O - Admin Labor'!L45</f>
        <v>0</v>
      </c>
      <c r="H20" s="1031"/>
      <c r="I20" s="1030">
        <f>E20-G20</f>
        <v>0</v>
      </c>
      <c r="J20" s="1032"/>
      <c r="K20" s="548"/>
      <c r="L20" s="545"/>
      <c r="M20" s="545"/>
      <c r="N20" s="545"/>
      <c r="O20" s="545"/>
      <c r="P20" s="545"/>
      <c r="Q20" s="545"/>
    </row>
    <row r="21" spans="1:17" ht="13.5" customHeight="1" x14ac:dyDescent="0.3">
      <c r="A21" s="1027" t="s">
        <v>594</v>
      </c>
      <c r="B21" s="1028"/>
      <c r="C21" s="1028"/>
      <c r="D21" s="1029"/>
      <c r="E21" s="1030">
        <f>+'P - Admin Fringe'!G33</f>
        <v>0</v>
      </c>
      <c r="F21" s="1031"/>
      <c r="G21" s="1030">
        <f>'P - Admin Fringe'!H33</f>
        <v>0</v>
      </c>
      <c r="H21" s="1031"/>
      <c r="I21" s="1030">
        <f t="shared" ref="I21:I28" si="0">E21-G21</f>
        <v>0</v>
      </c>
      <c r="J21" s="1032"/>
    </row>
    <row r="22" spans="1:17" ht="13.5" customHeight="1" x14ac:dyDescent="0.3">
      <c r="A22" s="1027" t="s">
        <v>637</v>
      </c>
      <c r="B22" s="1028"/>
      <c r="C22" s="1028"/>
      <c r="D22" s="1029"/>
      <c r="E22" s="1030">
        <f>'Q - Equipment'!F18</f>
        <v>0</v>
      </c>
      <c r="F22" s="1031"/>
      <c r="G22" s="1030">
        <f>'Q - Equipment'!G18</f>
        <v>0</v>
      </c>
      <c r="H22" s="1031"/>
      <c r="I22" s="1030">
        <f t="shared" si="0"/>
        <v>0</v>
      </c>
      <c r="J22" s="1032"/>
    </row>
    <row r="23" spans="1:17" ht="13.5" customHeight="1" x14ac:dyDescent="0.3">
      <c r="A23" s="1027" t="s">
        <v>596</v>
      </c>
      <c r="B23" s="1028"/>
      <c r="C23" s="1028"/>
      <c r="D23" s="1029"/>
      <c r="E23" s="1030">
        <f>'R - Equip Depr'!I18</f>
        <v>0</v>
      </c>
      <c r="F23" s="1031"/>
      <c r="G23" s="1030">
        <f>'R - Equip Depr'!J18</f>
        <v>0</v>
      </c>
      <c r="H23" s="1031"/>
      <c r="I23" s="1030">
        <f t="shared" ref="I23" si="1">E23-G23</f>
        <v>0</v>
      </c>
      <c r="J23" s="1032"/>
    </row>
    <row r="24" spans="1:17" ht="13.5" customHeight="1" x14ac:dyDescent="0.3">
      <c r="A24" s="1027" t="s">
        <v>879</v>
      </c>
      <c r="B24" s="1028"/>
      <c r="C24" s="1028"/>
      <c r="D24" s="1029"/>
      <c r="E24" s="1030">
        <f>'S- Admin Supplies'!E26</f>
        <v>0</v>
      </c>
      <c r="F24" s="1031"/>
      <c r="G24" s="1030">
        <f>'S- Admin Supplies'!F26</f>
        <v>0</v>
      </c>
      <c r="H24" s="1031"/>
      <c r="I24" s="1030">
        <f t="shared" si="0"/>
        <v>0</v>
      </c>
      <c r="J24" s="1032"/>
      <c r="K24" s="549"/>
    </row>
    <row r="25" spans="1:17" ht="13.5" customHeight="1" x14ac:dyDescent="0.3">
      <c r="A25" s="1027" t="s">
        <v>598</v>
      </c>
      <c r="B25" s="1028"/>
      <c r="C25" s="1028"/>
      <c r="D25" s="1029"/>
      <c r="E25" s="1030">
        <f>+'T- Admin Travel'!L24</f>
        <v>0</v>
      </c>
      <c r="F25" s="1031"/>
      <c r="G25" s="1030">
        <f>'T- Admin Travel'!M24</f>
        <v>0</v>
      </c>
      <c r="H25" s="1031"/>
      <c r="I25" s="1030">
        <f t="shared" si="0"/>
        <v>0</v>
      </c>
      <c r="J25" s="1032"/>
    </row>
    <row r="26" spans="1:17" ht="13.5" customHeight="1" x14ac:dyDescent="0.3">
      <c r="A26" s="1027" t="s">
        <v>600</v>
      </c>
      <c r="B26" s="1028"/>
      <c r="C26" s="1028"/>
      <c r="D26" s="1029"/>
      <c r="E26" s="1030">
        <f>'U - Admin Training'!F17</f>
        <v>0</v>
      </c>
      <c r="F26" s="1031"/>
      <c r="G26" s="1030">
        <f>'U - Admin Training'!G17</f>
        <v>0</v>
      </c>
      <c r="H26" s="1031"/>
      <c r="I26" s="1030">
        <f t="shared" ref="I26" si="2">E26-G26</f>
        <v>0</v>
      </c>
      <c r="J26" s="1032"/>
    </row>
    <row r="27" spans="1:17" ht="13.5" customHeight="1" x14ac:dyDescent="0.3">
      <c r="A27" s="1027" t="s">
        <v>601</v>
      </c>
      <c r="B27" s="1028"/>
      <c r="C27" s="1028"/>
      <c r="D27" s="1029"/>
      <c r="E27" s="1030">
        <f>'V - Admin Contracted'!H19</f>
        <v>0</v>
      </c>
      <c r="F27" s="1031"/>
      <c r="G27" s="1030">
        <f>'V - Admin Contracted'!I19</f>
        <v>0</v>
      </c>
      <c r="H27" s="1031"/>
      <c r="I27" s="1030">
        <f t="shared" si="0"/>
        <v>0</v>
      </c>
      <c r="J27" s="1032"/>
    </row>
    <row r="28" spans="1:17" ht="13.5" customHeight="1" x14ac:dyDescent="0.3">
      <c r="A28" s="1027" t="s">
        <v>602</v>
      </c>
      <c r="B28" s="1028"/>
      <c r="C28" s="1028"/>
      <c r="D28" s="1029"/>
      <c r="E28" s="1030">
        <f>'W - Communications'!I23</f>
        <v>0</v>
      </c>
      <c r="F28" s="1031"/>
      <c r="G28" s="1030">
        <f>'W - Communications'!J23</f>
        <v>0</v>
      </c>
      <c r="H28" s="1031"/>
      <c r="I28" s="1030">
        <f t="shared" si="0"/>
        <v>0</v>
      </c>
      <c r="J28" s="1032"/>
    </row>
    <row r="29" spans="1:17" ht="13.5" customHeight="1" thickBot="1" x14ac:dyDescent="0.35">
      <c r="A29" s="1069" t="s">
        <v>604</v>
      </c>
      <c r="B29" s="1070"/>
      <c r="C29" s="1070"/>
      <c r="D29" s="1070"/>
      <c r="E29" s="1071">
        <f>'X - Other Admin Exp'!F15</f>
        <v>0</v>
      </c>
      <c r="F29" s="1072"/>
      <c r="G29" s="1071">
        <f>'X - Other Admin Exp'!G15</f>
        <v>0</v>
      </c>
      <c r="H29" s="1072"/>
      <c r="I29" s="1071">
        <f>E29-G29</f>
        <v>0</v>
      </c>
      <c r="J29" s="1073"/>
    </row>
    <row r="30" spans="1:17" ht="13.5" customHeight="1" thickBot="1" x14ac:dyDescent="0.35">
      <c r="A30" s="1153" t="s">
        <v>485</v>
      </c>
      <c r="B30" s="1154"/>
      <c r="C30" s="1154"/>
      <c r="D30" s="1154"/>
      <c r="E30" s="1067">
        <f>SUM(E19:F29)</f>
        <v>0</v>
      </c>
      <c r="F30" s="1068"/>
      <c r="G30" s="1067">
        <f t="shared" ref="G30" si="3">SUM(G19:H29)</f>
        <v>0</v>
      </c>
      <c r="H30" s="1068"/>
      <c r="I30" s="1067">
        <f t="shared" ref="I30" si="4">SUM(I19:J29)</f>
        <v>0</v>
      </c>
      <c r="J30" s="1068"/>
    </row>
    <row r="31" spans="1:17" ht="29.4" customHeight="1" thickBot="1" x14ac:dyDescent="0.35">
      <c r="A31" s="1048" t="s">
        <v>8</v>
      </c>
      <c r="B31" s="1049"/>
      <c r="C31" s="1049"/>
      <c r="D31" s="1050"/>
      <c r="E31" s="1051" t="s">
        <v>478</v>
      </c>
      <c r="F31" s="1052"/>
      <c r="G31" s="1051" t="s">
        <v>479</v>
      </c>
      <c r="H31" s="1052"/>
      <c r="I31" s="1051" t="s">
        <v>366</v>
      </c>
      <c r="J31" s="1074"/>
      <c r="K31" s="549"/>
    </row>
    <row r="32" spans="1:17" ht="13.5" customHeight="1" x14ac:dyDescent="0.3">
      <c r="A32" s="1155" t="s">
        <v>522</v>
      </c>
      <c r="B32" s="1156"/>
      <c r="C32" s="1156"/>
      <c r="D32" s="1157"/>
      <c r="E32" s="1030">
        <f>'E - Food'!F23</f>
        <v>0</v>
      </c>
      <c r="F32" s="1031"/>
      <c r="G32" s="1030">
        <f>'E - Food'!G23</f>
        <v>0</v>
      </c>
      <c r="H32" s="1031"/>
      <c r="I32" s="1030">
        <f>E32-G32</f>
        <v>0</v>
      </c>
      <c r="J32" s="1032"/>
    </row>
    <row r="33" spans="1:17" ht="13.5" customHeight="1" x14ac:dyDescent="0.3">
      <c r="A33" s="1064" t="s">
        <v>523</v>
      </c>
      <c r="B33" s="1065"/>
      <c r="C33" s="1065"/>
      <c r="D33" s="1066"/>
      <c r="E33" s="1030">
        <f>'F - Non-Food Supplies'!E16</f>
        <v>0</v>
      </c>
      <c r="F33" s="1031"/>
      <c r="G33" s="1030">
        <f>'F - Non-Food Supplies'!F16</f>
        <v>0</v>
      </c>
      <c r="H33" s="1031"/>
      <c r="I33" s="1030">
        <f>E33-G33</f>
        <v>0</v>
      </c>
      <c r="J33" s="1032"/>
      <c r="K33" s="549"/>
    </row>
    <row r="34" spans="1:17" ht="13.5" customHeight="1" x14ac:dyDescent="0.3">
      <c r="A34" s="1064" t="s">
        <v>524</v>
      </c>
      <c r="B34" s="1065"/>
      <c r="C34" s="1065"/>
      <c r="D34" s="1066"/>
      <c r="E34" s="1030">
        <f>+'G - Operating Labor'!K45</f>
        <v>0</v>
      </c>
      <c r="F34" s="1031"/>
      <c r="G34" s="1030">
        <f>'G - Operating Labor'!L45</f>
        <v>0</v>
      </c>
      <c r="H34" s="1031"/>
      <c r="I34" s="1030">
        <f t="shared" ref="I34:I41" si="5">E34-G34</f>
        <v>0</v>
      </c>
      <c r="J34" s="1032"/>
    </row>
    <row r="35" spans="1:17" ht="13.5" customHeight="1" x14ac:dyDescent="0.3">
      <c r="A35" s="1064" t="s">
        <v>521</v>
      </c>
      <c r="B35" s="1065"/>
      <c r="C35" s="1065"/>
      <c r="D35" s="1066">
        <f>IF(ISERROR(B35-C35)," ",B35-C35)</f>
        <v>0</v>
      </c>
      <c r="E35" s="1030">
        <f>'H - Rent and Utilities'!F33</f>
        <v>0</v>
      </c>
      <c r="F35" s="1031"/>
      <c r="G35" s="1030">
        <f>'H - Rent and Utilities'!F35</f>
        <v>0</v>
      </c>
      <c r="H35" s="1031"/>
      <c r="I35" s="1030">
        <f>E35-G35</f>
        <v>0</v>
      </c>
      <c r="J35" s="1032"/>
    </row>
    <row r="36" spans="1:17" ht="13.5" customHeight="1" x14ac:dyDescent="0.3">
      <c r="A36" s="1064" t="s">
        <v>585</v>
      </c>
      <c r="B36" s="1065"/>
      <c r="C36" s="1065"/>
      <c r="D36" s="1066">
        <f t="shared" ref="D36:D42" si="6">IF(ISERROR(B36-C36)," ",B36-C36)</f>
        <v>0</v>
      </c>
      <c r="E36" s="1030">
        <f>+'I - Operating Fringe'!G33</f>
        <v>0</v>
      </c>
      <c r="F36" s="1031"/>
      <c r="G36" s="1030">
        <f>'I - Operating Fringe'!H33</f>
        <v>0</v>
      </c>
      <c r="H36" s="1031"/>
      <c r="I36" s="1030">
        <f t="shared" si="5"/>
        <v>0</v>
      </c>
      <c r="J36" s="1032"/>
    </row>
    <row r="37" spans="1:17" ht="13.5" customHeight="1" x14ac:dyDescent="0.3">
      <c r="A37" s="1064" t="s">
        <v>638</v>
      </c>
      <c r="B37" s="1065"/>
      <c r="C37" s="1065"/>
      <c r="D37" s="1066">
        <f t="shared" si="6"/>
        <v>0</v>
      </c>
      <c r="E37" s="1030">
        <f>'J- Operating Contracted'!F19</f>
        <v>0</v>
      </c>
      <c r="F37" s="1031"/>
      <c r="G37" s="1030">
        <f>'J- Operating Contracted'!G19</f>
        <v>0</v>
      </c>
      <c r="H37" s="1031"/>
      <c r="I37" s="1030">
        <f t="shared" si="5"/>
        <v>0</v>
      </c>
      <c r="J37" s="1032"/>
    </row>
    <row r="38" spans="1:17" ht="13.5" customHeight="1" x14ac:dyDescent="0.3">
      <c r="A38" s="1064" t="s">
        <v>639</v>
      </c>
      <c r="B38" s="1065"/>
      <c r="C38" s="1065"/>
      <c r="D38" s="1066">
        <f t="shared" si="6"/>
        <v>0</v>
      </c>
      <c r="E38" s="1030">
        <f>'K - Operating Travel'!K35</f>
        <v>0</v>
      </c>
      <c r="F38" s="1031"/>
      <c r="G38" s="1030">
        <f>'K - Operating Travel'!L35</f>
        <v>0</v>
      </c>
      <c r="H38" s="1031"/>
      <c r="I38" s="1030">
        <f t="shared" si="5"/>
        <v>0</v>
      </c>
      <c r="J38" s="1032"/>
    </row>
    <row r="39" spans="1:17" ht="13.5" customHeight="1" x14ac:dyDescent="0.3">
      <c r="A39" s="1064" t="s">
        <v>640</v>
      </c>
      <c r="B39" s="1065"/>
      <c r="C39" s="1065"/>
      <c r="D39" s="1066"/>
      <c r="E39" s="1030">
        <f>'L- Operating Equip'!F16</f>
        <v>0</v>
      </c>
      <c r="F39" s="1031"/>
      <c r="G39" s="1030">
        <f>'L- Operating Equip'!G16</f>
        <v>0</v>
      </c>
      <c r="H39" s="1031"/>
      <c r="I39" s="1030">
        <f t="shared" si="5"/>
        <v>0</v>
      </c>
      <c r="J39" s="1032"/>
      <c r="K39" s="801"/>
      <c r="L39" s="802"/>
      <c r="M39" s="802"/>
      <c r="N39" s="802"/>
      <c r="O39" s="802"/>
      <c r="P39" s="802"/>
      <c r="Q39" s="802"/>
    </row>
    <row r="40" spans="1:17" ht="13.5" customHeight="1" thickBot="1" x14ac:dyDescent="0.35">
      <c r="A40" s="1064" t="s">
        <v>641</v>
      </c>
      <c r="B40" s="1065"/>
      <c r="C40" s="1065"/>
      <c r="D40" s="1066"/>
      <c r="E40" s="1030">
        <f>'M - Operating Equip Depr'!I16</f>
        <v>0</v>
      </c>
      <c r="F40" s="1031"/>
      <c r="G40" s="1030">
        <f>'M - Operating Equip Depr'!J16</f>
        <v>0</v>
      </c>
      <c r="H40" s="1031"/>
      <c r="I40" s="1030">
        <f t="shared" ref="I40" si="7">E40-G40</f>
        <v>0</v>
      </c>
      <c r="J40" s="1032"/>
      <c r="K40" s="801"/>
      <c r="L40" s="802"/>
      <c r="M40" s="802"/>
      <c r="N40" s="802"/>
      <c r="O40" s="802"/>
      <c r="P40" s="802"/>
      <c r="Q40" s="802"/>
    </row>
    <row r="41" spans="1:17" ht="13.5" customHeight="1" thickBot="1" x14ac:dyDescent="0.35">
      <c r="A41" s="1064" t="s">
        <v>591</v>
      </c>
      <c r="B41" s="1065"/>
      <c r="C41" s="1065"/>
      <c r="D41" s="1066"/>
      <c r="E41" s="1095">
        <f>'N- Other Operating Exp'!F15</f>
        <v>0</v>
      </c>
      <c r="F41" s="1096"/>
      <c r="G41" s="1095">
        <f>'N- Other Operating Exp'!G15</f>
        <v>0</v>
      </c>
      <c r="H41" s="1096"/>
      <c r="I41" s="1095">
        <f t="shared" si="5"/>
        <v>0</v>
      </c>
      <c r="J41" s="1098"/>
      <c r="K41" s="801"/>
      <c r="L41" s="1075" t="s">
        <v>869</v>
      </c>
      <c r="M41" s="1076"/>
      <c r="N41" s="1076"/>
      <c r="O41" s="1076"/>
      <c r="P41" s="1076"/>
      <c r="Q41" s="1077"/>
    </row>
    <row r="42" spans="1:17" ht="17.399999999999999" customHeight="1" thickBot="1" x14ac:dyDescent="0.35">
      <c r="A42" s="1060" t="s">
        <v>486</v>
      </c>
      <c r="B42" s="1061"/>
      <c r="C42" s="1061"/>
      <c r="D42" s="1061">
        <f t="shared" si="6"/>
        <v>0</v>
      </c>
      <c r="E42" s="1062">
        <f>ROUND(SUM(E32:F41),2)</f>
        <v>0</v>
      </c>
      <c r="F42" s="1063"/>
      <c r="G42" s="1062">
        <f>ROUND(SUM(G32:H41),2)</f>
        <v>0</v>
      </c>
      <c r="H42" s="1063"/>
      <c r="I42" s="1062">
        <f>SUM(I32:J41)</f>
        <v>0</v>
      </c>
      <c r="J42" s="1097"/>
      <c r="K42" s="1078" t="str">
        <f>IF(E43&gt;=G43,IF(G16&gt;=E43,"J","L"),"L")</f>
        <v>J</v>
      </c>
      <c r="L42" s="1080" t="str">
        <f>IF(E43&gt;=G43,IF(G16&gt;=E43,"OK - Total Income &gt; or = Total Expenditures","NOT OK - Total Income must be greater than Total Expenditures.  Decrease Expenditures or Increase Income."),"NOT OK - Total Annual Food Service Expense MUST be &gt; or = Annual Applied CACFP Funded.")</f>
        <v>OK - Total Income &gt; or = Total Expenditures</v>
      </c>
      <c r="M42" s="1081"/>
      <c r="N42" s="1081"/>
      <c r="O42" s="1081"/>
      <c r="P42" s="1081"/>
      <c r="Q42" s="1082"/>
    </row>
    <row r="43" spans="1:17" ht="17.399999999999999" customHeight="1" thickBot="1" x14ac:dyDescent="0.35">
      <c r="A43" s="1089" t="s">
        <v>487</v>
      </c>
      <c r="B43" s="1090"/>
      <c r="C43" s="1090"/>
      <c r="D43" s="1091"/>
      <c r="E43" s="1092">
        <f>ROUND(E30+E42,2)</f>
        <v>0</v>
      </c>
      <c r="F43" s="1093"/>
      <c r="G43" s="1092">
        <f>ROUND(G30+G42,2)</f>
        <v>0</v>
      </c>
      <c r="H43" s="1093"/>
      <c r="I43" s="1092">
        <f>I30+I42</f>
        <v>0</v>
      </c>
      <c r="J43" s="1094"/>
      <c r="K43" s="1079"/>
      <c r="L43" s="1083"/>
      <c r="M43" s="1084"/>
      <c r="N43" s="1084"/>
      <c r="O43" s="1084"/>
      <c r="P43" s="1084"/>
      <c r="Q43" s="1085"/>
    </row>
    <row r="44" spans="1:17" ht="15" thickBot="1" x14ac:dyDescent="0.35">
      <c r="A44" s="1139" t="s">
        <v>371</v>
      </c>
      <c r="B44" s="1140"/>
      <c r="C44" s="1140"/>
      <c r="D44" s="1140"/>
      <c r="E44" s="1140"/>
      <c r="F44" s="1140"/>
      <c r="G44" s="1140"/>
      <c r="H44" s="1140"/>
      <c r="I44" s="1140"/>
      <c r="J44" s="1141"/>
      <c r="K44" s="801"/>
      <c r="L44" s="802"/>
      <c r="M44" s="802"/>
      <c r="N44" s="802"/>
      <c r="O44" s="802"/>
      <c r="P44" s="802"/>
      <c r="Q44" s="802"/>
    </row>
    <row r="45" spans="1:17" ht="19.95" customHeight="1" x14ac:dyDescent="0.3">
      <c r="A45" s="1142" t="s">
        <v>9</v>
      </c>
      <c r="B45" s="1143"/>
      <c r="C45" s="1143"/>
      <c r="D45" s="1143"/>
      <c r="E45" s="1143"/>
      <c r="F45" s="1143"/>
      <c r="G45" s="1143"/>
      <c r="H45" s="1143"/>
      <c r="I45" s="1143"/>
      <c r="J45" s="1144"/>
      <c r="K45" s="801"/>
      <c r="L45" s="802"/>
      <c r="M45" s="802"/>
      <c r="N45" s="802"/>
      <c r="O45" s="802"/>
      <c r="P45" s="802"/>
      <c r="Q45" s="802"/>
    </row>
    <row r="46" spans="1:17" ht="27" customHeight="1" thickBot="1" x14ac:dyDescent="0.35">
      <c r="A46" s="1145"/>
      <c r="B46" s="1146"/>
      <c r="C46" s="1146"/>
      <c r="D46" s="1146"/>
      <c r="E46" s="1146"/>
      <c r="F46" s="1146"/>
      <c r="G46" s="1146"/>
      <c r="H46" s="1146"/>
      <c r="I46" s="1146"/>
      <c r="J46" s="1147"/>
      <c r="K46" s="801"/>
      <c r="L46" s="802"/>
      <c r="M46" s="802"/>
      <c r="N46" s="802"/>
      <c r="O46" s="802"/>
      <c r="P46" s="802"/>
      <c r="Q46" s="802"/>
    </row>
    <row r="47" spans="1:17" ht="15" thickBot="1" x14ac:dyDescent="0.35">
      <c r="A47" s="1126"/>
      <c r="B47" s="1124"/>
      <c r="C47" s="1124"/>
      <c r="D47" s="1124"/>
      <c r="E47" s="1124"/>
      <c r="F47" s="1125"/>
      <c r="G47" s="1136"/>
      <c r="H47" s="1137"/>
      <c r="I47" s="1137"/>
      <c r="J47" s="1138"/>
    </row>
    <row r="48" spans="1:17" ht="15" thickBot="1" x14ac:dyDescent="0.35">
      <c r="A48" s="401" t="s">
        <v>10</v>
      </c>
      <c r="B48" s="402"/>
      <c r="C48" s="403"/>
      <c r="D48" s="404"/>
      <c r="E48" s="404"/>
      <c r="F48" s="405"/>
      <c r="G48" s="406" t="s">
        <v>11</v>
      </c>
      <c r="H48" s="803"/>
      <c r="I48" s="803"/>
      <c r="J48" s="407"/>
    </row>
    <row r="49" spans="1:11" ht="15" thickBot="1" x14ac:dyDescent="0.35">
      <c r="A49" s="1148"/>
      <c r="B49" s="1149"/>
      <c r="C49" s="1149"/>
      <c r="D49" s="1149"/>
      <c r="E49" s="1149"/>
      <c r="F49" s="1149"/>
      <c r="G49" s="1150" t="s">
        <v>365</v>
      </c>
      <c r="H49" s="1151"/>
      <c r="I49" s="1151"/>
      <c r="J49" s="1152"/>
    </row>
    <row r="50" spans="1:11" ht="15" thickBot="1" x14ac:dyDescent="0.35">
      <c r="A50" s="1123" t="s">
        <v>12</v>
      </c>
      <c r="B50" s="1124"/>
      <c r="C50" s="1124"/>
      <c r="D50" s="1124"/>
      <c r="E50" s="1124"/>
      <c r="F50" s="1125"/>
      <c r="G50" s="1120"/>
      <c r="H50" s="1121"/>
      <c r="I50" s="1121"/>
      <c r="J50" s="1122"/>
    </row>
    <row r="51" spans="1:11" s="641" customFormat="1" x14ac:dyDescent="0.3">
      <c r="A51" s="511" t="s">
        <v>622</v>
      </c>
      <c r="B51" s="716"/>
      <c r="C51" s="716"/>
      <c r="D51" s="716"/>
      <c r="E51" s="716"/>
      <c r="F51" s="716"/>
      <c r="G51" s="716"/>
      <c r="H51" s="716"/>
      <c r="I51" s="716"/>
      <c r="J51" s="717"/>
      <c r="K51" s="547"/>
    </row>
    <row r="52" spans="1:11" s="641" customFormat="1" ht="15" thickBot="1" x14ac:dyDescent="0.35">
      <c r="A52" s="475" t="s">
        <v>636</v>
      </c>
      <c r="B52" s="109"/>
      <c r="C52" s="109"/>
      <c r="D52" s="718"/>
      <c r="E52" s="718"/>
      <c r="F52" s="719"/>
      <c r="G52" s="718"/>
      <c r="H52" s="718"/>
      <c r="I52" s="718"/>
      <c r="J52" s="720" t="s">
        <v>873</v>
      </c>
      <c r="K52" s="547"/>
    </row>
    <row r="53" spans="1:11" x14ac:dyDescent="0.3">
      <c r="A53" s="88" t="s">
        <v>7</v>
      </c>
      <c r="B53" s="209"/>
      <c r="C53" s="209"/>
      <c r="D53" s="206"/>
    </row>
  </sheetData>
  <sheetProtection algorithmName="SHA-512" hashValue="LXIDjUrS7tcuSslOcJ5SDkUkPhfLwV65TaUsx59U9roQDoRvagjdbPsAzVCNE1tzUrkAbyO/gbXapz4q7edwVA==" saltValue="g4s3mD25VD1UODiZBfGDJg==" spinCount="100000" sheet="1" objects="1" scenarios="1"/>
  <mergeCells count="147">
    <mergeCell ref="A30:D30"/>
    <mergeCell ref="E30:F30"/>
    <mergeCell ref="I37:J37"/>
    <mergeCell ref="A32:D32"/>
    <mergeCell ref="E32:F32"/>
    <mergeCell ref="G32:H32"/>
    <mergeCell ref="I32:J32"/>
    <mergeCell ref="A36:D36"/>
    <mergeCell ref="A33:D33"/>
    <mergeCell ref="E33:F33"/>
    <mergeCell ref="G33:H33"/>
    <mergeCell ref="I33:J33"/>
    <mergeCell ref="A34:D34"/>
    <mergeCell ref="E34:F34"/>
    <mergeCell ref="G34:H34"/>
    <mergeCell ref="I34:J34"/>
    <mergeCell ref="G50:J50"/>
    <mergeCell ref="A50:F50"/>
    <mergeCell ref="A47:F47"/>
    <mergeCell ref="G13:J13"/>
    <mergeCell ref="G14:J14"/>
    <mergeCell ref="G15:J15"/>
    <mergeCell ref="G16:J16"/>
    <mergeCell ref="A40:D40"/>
    <mergeCell ref="E40:F40"/>
    <mergeCell ref="G40:H40"/>
    <mergeCell ref="I40:J40"/>
    <mergeCell ref="G47:J47"/>
    <mergeCell ref="A26:D26"/>
    <mergeCell ref="E23:F23"/>
    <mergeCell ref="G23:H23"/>
    <mergeCell ref="I23:J23"/>
    <mergeCell ref="E26:F26"/>
    <mergeCell ref="G26:H26"/>
    <mergeCell ref="I26:J26"/>
    <mergeCell ref="I18:J18"/>
    <mergeCell ref="A44:J44"/>
    <mergeCell ref="A45:J46"/>
    <mergeCell ref="A49:F49"/>
    <mergeCell ref="G49:J49"/>
    <mergeCell ref="N2:X3"/>
    <mergeCell ref="N4:X6"/>
    <mergeCell ref="G12:J12"/>
    <mergeCell ref="A10:J10"/>
    <mergeCell ref="H8:J8"/>
    <mergeCell ref="H9:J9"/>
    <mergeCell ref="G11:J11"/>
    <mergeCell ref="A11:F11"/>
    <mergeCell ref="L10:Q10"/>
    <mergeCell ref="A8:C8"/>
    <mergeCell ref="D8:G8"/>
    <mergeCell ref="A9:C9"/>
    <mergeCell ref="D9:G9"/>
    <mergeCell ref="L11:Q12"/>
    <mergeCell ref="K11:K12"/>
    <mergeCell ref="L41:Q41"/>
    <mergeCell ref="K42:K43"/>
    <mergeCell ref="L42:Q43"/>
    <mergeCell ref="A12:F12"/>
    <mergeCell ref="G30:H30"/>
    <mergeCell ref="A39:D39"/>
    <mergeCell ref="A43:D43"/>
    <mergeCell ref="E43:F43"/>
    <mergeCell ref="G43:H43"/>
    <mergeCell ref="I43:J43"/>
    <mergeCell ref="A41:D41"/>
    <mergeCell ref="E41:F41"/>
    <mergeCell ref="A35:D35"/>
    <mergeCell ref="E35:F35"/>
    <mergeCell ref="G35:H35"/>
    <mergeCell ref="I35:J35"/>
    <mergeCell ref="I42:J42"/>
    <mergeCell ref="E39:F39"/>
    <mergeCell ref="G39:H39"/>
    <mergeCell ref="I39:J39"/>
    <mergeCell ref="E38:F38"/>
    <mergeCell ref="G38:H38"/>
    <mergeCell ref="G41:H41"/>
    <mergeCell ref="I41:J41"/>
    <mergeCell ref="A42:D42"/>
    <mergeCell ref="E42:F42"/>
    <mergeCell ref="G42:H42"/>
    <mergeCell ref="A38:D38"/>
    <mergeCell ref="I30:J30"/>
    <mergeCell ref="A31:D31"/>
    <mergeCell ref="E31:F31"/>
    <mergeCell ref="G31:H31"/>
    <mergeCell ref="A28:D28"/>
    <mergeCell ref="E28:F28"/>
    <mergeCell ref="G28:H28"/>
    <mergeCell ref="I28:J28"/>
    <mergeCell ref="A29:D29"/>
    <mergeCell ref="E29:F29"/>
    <mergeCell ref="G29:H29"/>
    <mergeCell ref="I29:J29"/>
    <mergeCell ref="I31:J31"/>
    <mergeCell ref="E36:F36"/>
    <mergeCell ref="G36:H36"/>
    <mergeCell ref="I36:J36"/>
    <mergeCell ref="I38:J38"/>
    <mergeCell ref="A37:D37"/>
    <mergeCell ref="E37:F37"/>
    <mergeCell ref="G37:H37"/>
    <mergeCell ref="G27:H27"/>
    <mergeCell ref="I27:J27"/>
    <mergeCell ref="A22:D22"/>
    <mergeCell ref="E22:F22"/>
    <mergeCell ref="G22:H22"/>
    <mergeCell ref="I22:J22"/>
    <mergeCell ref="A24:D24"/>
    <mergeCell ref="E24:F24"/>
    <mergeCell ref="G24:H24"/>
    <mergeCell ref="I24:J24"/>
    <mergeCell ref="A23:D23"/>
    <mergeCell ref="A25:D25"/>
    <mergeCell ref="E25:F25"/>
    <mergeCell ref="G25:H25"/>
    <mergeCell ref="I25:J25"/>
    <mergeCell ref="A27:D27"/>
    <mergeCell ref="E27:F27"/>
    <mergeCell ref="A21:D21"/>
    <mergeCell ref="E21:F21"/>
    <mergeCell ref="G21:H21"/>
    <mergeCell ref="I21:J21"/>
    <mergeCell ref="A17:J17"/>
    <mergeCell ref="A18:D18"/>
    <mergeCell ref="E18:F18"/>
    <mergeCell ref="G18:H18"/>
    <mergeCell ref="A19:D19"/>
    <mergeCell ref="E19:F19"/>
    <mergeCell ref="G19:H19"/>
    <mergeCell ref="I19:J19"/>
    <mergeCell ref="A1:J1"/>
    <mergeCell ref="A2:J2"/>
    <mergeCell ref="A3:J3"/>
    <mergeCell ref="A4:J4"/>
    <mergeCell ref="A5:J5"/>
    <mergeCell ref="A6:J6"/>
    <mergeCell ref="A7:J7"/>
    <mergeCell ref="A20:D20"/>
    <mergeCell ref="E20:F20"/>
    <mergeCell ref="G20:H20"/>
    <mergeCell ref="I20:J20"/>
    <mergeCell ref="A13:F13"/>
    <mergeCell ref="A14:F14"/>
    <mergeCell ref="A15:F15"/>
    <mergeCell ref="A16:F16"/>
  </mergeCells>
  <conditionalFormatting sqref="L20:Q20">
    <cfRule type="containsText" dxfId="28" priority="17" operator="containsText" text="NOT OK - CACFP Income is LESS than CACFP expenses">
      <formula>NOT(ISERROR(SEARCH("NOT OK - CACFP Income is LESS than CACFP expenses",L20)))</formula>
    </cfRule>
  </conditionalFormatting>
  <conditionalFormatting sqref="I19:J45">
    <cfRule type="expression" dxfId="27" priority="6">
      <formula>I19&lt;0</formula>
    </cfRule>
  </conditionalFormatting>
  <conditionalFormatting sqref="L11:Q12">
    <cfRule type="containsText" dxfId="26" priority="5" operator="containsText" text="NOT OK - CACFP Income is LESS than CACFP expenses">
      <formula>NOT(ISERROR(SEARCH("NOT OK - CACFP Income is LESS than CACFP expenses",L11)))</formula>
    </cfRule>
  </conditionalFormatting>
  <conditionalFormatting sqref="L11:Q12">
    <cfRule type="containsText" dxfId="25" priority="4" operator="containsText" text="NOT OK">
      <formula>NOT(ISERROR(SEARCH("NOT OK",L11)))</formula>
    </cfRule>
  </conditionalFormatting>
  <conditionalFormatting sqref="R12">
    <cfRule type="expression" dxfId="24" priority="3">
      <formula>$R$12&lt;&gt;0</formula>
    </cfRule>
  </conditionalFormatting>
  <conditionalFormatting sqref="L42:Q43">
    <cfRule type="containsText" dxfId="23" priority="1" operator="containsText" text="NOT OK">
      <formula>NOT(ISERROR(SEARCH("NOT OK",L42)))</formula>
    </cfRule>
    <cfRule type="containsText" dxfId="22" priority="2" operator="containsText" text="NOT OK - CACFP Income is LESS than CACFP expenses">
      <formula>NOT(ISERROR(SEARCH("NOT OK - CACFP Income is LESS than CACFP expenses",L42)))</formula>
    </cfRule>
  </conditionalFormatting>
  <printOptions horizontalCentered="1"/>
  <pageMargins left="0" right="0" top="0.5" bottom="0.5" header="0.3" footer="0.3"/>
  <pageSetup scale="84" orientation="portrait" r:id="rId1"/>
  <ignoredErrors>
    <ignoredError sqref="G43:H43 H4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8306" r:id="rId4" name="Drop Down 2">
              <controlPr defaultSize="0" autoLine="0" autoPict="0">
                <anchor moveWithCells="1">
                  <from>
                    <xdr:col>8</xdr:col>
                    <xdr:colOff>175260</xdr:colOff>
                    <xdr:row>0</xdr:row>
                    <xdr:rowOff>22860</xdr:rowOff>
                  </from>
                  <to>
                    <xdr:col>9</xdr:col>
                    <xdr:colOff>441960</xdr:colOff>
                    <xdr:row>0</xdr:row>
                    <xdr:rowOff>198120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3DDA2-A322-40D8-968E-C8ED99D30EA4}">
  <sheetPr codeName="Sheet30">
    <tabColor theme="6" tint="0.39997558519241921"/>
    <pageSetUpPr fitToPage="1"/>
  </sheetPr>
  <dimension ref="A1:F37"/>
  <sheetViews>
    <sheetView workbookViewId="0">
      <selection activeCell="B7" sqref="B7"/>
    </sheetView>
  </sheetViews>
  <sheetFormatPr defaultColWidth="8.88671875" defaultRowHeight="14.4" x14ac:dyDescent="0.3"/>
  <cols>
    <col min="1" max="1" width="28.6640625" style="920" customWidth="1"/>
    <col min="2" max="2" width="47.6640625" style="920" customWidth="1"/>
    <col min="3" max="3" width="25.44140625" style="920" customWidth="1"/>
    <col min="4" max="4" width="33" style="920" customWidth="1"/>
    <col min="5" max="16384" width="8.88671875" style="920"/>
  </cols>
  <sheetData>
    <row r="1" spans="1:6" ht="15" thickBot="1" x14ac:dyDescent="0.35"/>
    <row r="2" spans="1:6" ht="43.2" customHeight="1" x14ac:dyDescent="0.4">
      <c r="A2" s="1674" t="s">
        <v>151</v>
      </c>
      <c r="B2" s="1675"/>
      <c r="C2" s="1675"/>
      <c r="D2" s="1676"/>
      <c r="E2" s="881"/>
      <c r="F2" s="882"/>
    </row>
    <row r="3" spans="1:6" ht="16.2" customHeight="1" x14ac:dyDescent="0.3">
      <c r="A3" s="14"/>
      <c r="D3" s="921"/>
    </row>
    <row r="4" spans="1:6" ht="65.25" customHeight="1" x14ac:dyDescent="0.3">
      <c r="A4" s="1677" t="s">
        <v>848</v>
      </c>
      <c r="B4" s="1678"/>
      <c r="C4" s="1678"/>
      <c r="D4" s="1679"/>
    </row>
    <row r="5" spans="1:6" ht="16.2" customHeight="1" x14ac:dyDescent="0.3">
      <c r="A5" s="883" t="s">
        <v>849</v>
      </c>
      <c r="B5" s="884"/>
      <c r="C5" s="884"/>
      <c r="D5" s="885"/>
    </row>
    <row r="6" spans="1:6" ht="16.2" customHeight="1" x14ac:dyDescent="0.3">
      <c r="A6" s="886"/>
      <c r="B6" s="884"/>
      <c r="C6" s="884"/>
      <c r="D6" s="885"/>
    </row>
    <row r="7" spans="1:6" ht="18" customHeight="1" x14ac:dyDescent="0.3">
      <c r="A7" s="887" t="s">
        <v>850</v>
      </c>
      <c r="B7" s="944"/>
      <c r="C7" s="888" t="s">
        <v>152</v>
      </c>
      <c r="D7" s="943"/>
    </row>
    <row r="8" spans="1:6" ht="18" customHeight="1" x14ac:dyDescent="0.3">
      <c r="A8" s="889" t="s">
        <v>153</v>
      </c>
      <c r="B8" s="945"/>
      <c r="C8" s="890" t="s">
        <v>154</v>
      </c>
      <c r="D8" s="942"/>
    </row>
    <row r="9" spans="1:6" ht="18" customHeight="1" x14ac:dyDescent="0.3">
      <c r="A9" s="889" t="s">
        <v>155</v>
      </c>
      <c r="B9" s="945"/>
      <c r="C9" s="891"/>
      <c r="D9" s="892"/>
    </row>
    <row r="10" spans="1:6" ht="18" customHeight="1" x14ac:dyDescent="0.3">
      <c r="A10" s="1680" t="s">
        <v>156</v>
      </c>
      <c r="B10" s="1681"/>
      <c r="C10" s="1681" t="s">
        <v>157</v>
      </c>
      <c r="D10" s="1682"/>
    </row>
    <row r="11" spans="1:6" ht="18" customHeight="1" x14ac:dyDescent="0.3">
      <c r="A11" s="1683" t="s">
        <v>851</v>
      </c>
      <c r="B11" s="1684"/>
      <c r="C11" s="1684"/>
      <c r="D11" s="1685"/>
    </row>
    <row r="12" spans="1:6" ht="49.2" customHeight="1" x14ac:dyDescent="0.3">
      <c r="A12" s="1686"/>
      <c r="B12" s="1687"/>
      <c r="C12" s="1687"/>
      <c r="D12" s="1688"/>
    </row>
    <row r="13" spans="1:6" ht="27.6" customHeight="1" x14ac:dyDescent="0.3">
      <c r="A13" s="1689" t="s">
        <v>852</v>
      </c>
      <c r="B13" s="1690"/>
      <c r="C13" s="1690"/>
      <c r="D13" s="1691"/>
    </row>
    <row r="14" spans="1:6" ht="18.600000000000001" customHeight="1" x14ac:dyDescent="0.3">
      <c r="A14" s="1692" t="s">
        <v>853</v>
      </c>
      <c r="B14" s="1693"/>
      <c r="C14" s="1693"/>
      <c r="D14" s="1694"/>
    </row>
    <row r="15" spans="1:6" ht="45.6" customHeight="1" x14ac:dyDescent="0.3">
      <c r="A15" s="1686"/>
      <c r="B15" s="1687"/>
      <c r="C15" s="1687"/>
      <c r="D15" s="1688"/>
    </row>
    <row r="16" spans="1:6" ht="45" customHeight="1" x14ac:dyDescent="0.3">
      <c r="A16" s="1671" t="s">
        <v>854</v>
      </c>
      <c r="B16" s="1672"/>
      <c r="C16" s="1672"/>
      <c r="D16" s="1673"/>
    </row>
    <row r="17" spans="1:4" ht="45.6" customHeight="1" x14ac:dyDescent="0.3">
      <c r="A17" s="1686"/>
      <c r="B17" s="1687"/>
      <c r="C17" s="1687"/>
      <c r="D17" s="1688"/>
    </row>
    <row r="18" spans="1:4" ht="27" customHeight="1" x14ac:dyDescent="0.3">
      <c r="A18" s="1671" t="s">
        <v>855</v>
      </c>
      <c r="B18" s="1672"/>
      <c r="C18" s="1672"/>
      <c r="D18" s="1673"/>
    </row>
    <row r="19" spans="1:4" ht="45.6" customHeight="1" x14ac:dyDescent="0.3">
      <c r="A19" s="1686"/>
      <c r="B19" s="1687"/>
      <c r="C19" s="1687"/>
      <c r="D19" s="1688"/>
    </row>
    <row r="20" spans="1:4" x14ac:dyDescent="0.3">
      <c r="A20" s="893"/>
      <c r="B20" s="894"/>
      <c r="C20" s="894"/>
      <c r="D20" s="895"/>
    </row>
    <row r="21" spans="1:4" ht="18" customHeight="1" x14ac:dyDescent="0.3">
      <c r="A21" s="896"/>
      <c r="B21" s="897"/>
      <c r="C21" s="897"/>
      <c r="D21" s="898"/>
    </row>
    <row r="22" spans="1:4" ht="15" thickBot="1" x14ac:dyDescent="0.35">
      <c r="A22" s="893"/>
      <c r="B22" s="894"/>
      <c r="C22" s="894"/>
      <c r="D22" s="895"/>
    </row>
    <row r="23" spans="1:4" ht="21" customHeight="1" thickBot="1" x14ac:dyDescent="0.35">
      <c r="A23" s="946" t="s">
        <v>158</v>
      </c>
      <c r="B23" s="923"/>
      <c r="C23" s="947" t="s">
        <v>159</v>
      </c>
      <c r="D23" s="924"/>
    </row>
    <row r="24" spans="1:4" ht="16.2" customHeight="1" x14ac:dyDescent="0.3">
      <c r="A24" s="900"/>
      <c r="B24" s="901"/>
      <c r="C24" s="901"/>
      <c r="D24" s="902"/>
    </row>
    <row r="25" spans="1:4" ht="23.4" customHeight="1" x14ac:dyDescent="0.3">
      <c r="A25" s="1702" t="s">
        <v>856</v>
      </c>
      <c r="B25" s="1703"/>
      <c r="C25" s="1703"/>
      <c r="D25" s="1704"/>
    </row>
    <row r="26" spans="1:4" ht="22.2" customHeight="1" x14ac:dyDescent="0.3">
      <c r="A26" s="1705" t="s">
        <v>857</v>
      </c>
      <c r="B26" s="1706"/>
      <c r="C26" s="1706"/>
      <c r="D26" s="1707"/>
    </row>
    <row r="27" spans="1:4" ht="18" customHeight="1" x14ac:dyDescent="0.3">
      <c r="A27" s="903"/>
      <c r="B27" s="904"/>
      <c r="C27" s="904"/>
      <c r="D27" s="905"/>
    </row>
    <row r="28" spans="1:4" ht="18" customHeight="1" x14ac:dyDescent="0.3">
      <c r="A28" s="906" t="s">
        <v>858</v>
      </c>
      <c r="B28" s="1708"/>
      <c r="C28" s="1709"/>
      <c r="D28" s="1710"/>
    </row>
    <row r="29" spans="1:4" ht="18" customHeight="1" x14ac:dyDescent="0.3">
      <c r="A29" s="907"/>
      <c r="B29" s="908"/>
      <c r="C29" s="908"/>
      <c r="D29" s="909"/>
    </row>
    <row r="30" spans="1:4" ht="18" customHeight="1" x14ac:dyDescent="0.3">
      <c r="A30" s="1705" t="s">
        <v>859</v>
      </c>
      <c r="B30" s="1706"/>
      <c r="C30" s="1706"/>
      <c r="D30" s="1707"/>
    </row>
    <row r="31" spans="1:4" ht="18" customHeight="1" x14ac:dyDescent="0.3">
      <c r="A31" s="1711"/>
      <c r="B31" s="1712"/>
      <c r="C31" s="1712"/>
      <c r="D31" s="1713"/>
    </row>
    <row r="32" spans="1:4" ht="18" customHeight="1" x14ac:dyDescent="0.3">
      <c r="A32" s="1714"/>
      <c r="B32" s="1715"/>
      <c r="C32" s="1715"/>
      <c r="D32" s="1716"/>
    </row>
    <row r="33" spans="1:4" ht="18" customHeight="1" x14ac:dyDescent="0.3">
      <c r="A33" s="1717"/>
      <c r="B33" s="1718"/>
      <c r="C33" s="1718"/>
      <c r="D33" s="1719"/>
    </row>
    <row r="34" spans="1:4" ht="18" customHeight="1" thickBot="1" x14ac:dyDescent="0.35">
      <c r="A34" s="1695"/>
      <c r="B34" s="1696"/>
      <c r="C34" s="1696"/>
      <c r="D34" s="1697"/>
    </row>
    <row r="35" spans="1:4" ht="22.2" customHeight="1" thickBot="1" x14ac:dyDescent="0.35">
      <c r="A35" s="1698" t="s">
        <v>860</v>
      </c>
      <c r="B35" s="1699"/>
      <c r="C35" s="922"/>
      <c r="D35" s="899" t="s">
        <v>159</v>
      </c>
    </row>
    <row r="36" spans="1:4" x14ac:dyDescent="0.3">
      <c r="A36" s="884"/>
      <c r="B36" s="884"/>
      <c r="C36" s="884"/>
      <c r="D36" s="910"/>
    </row>
    <row r="37" spans="1:4" ht="28.95" customHeight="1" x14ac:dyDescent="0.3">
      <c r="A37" s="1700" t="s">
        <v>861</v>
      </c>
      <c r="B37" s="1700"/>
      <c r="C37" s="1700"/>
      <c r="D37" s="1701"/>
    </row>
  </sheetData>
  <sheetProtection algorithmName="SHA-512" hashValue="ZmniNPDSvlzlOrmSjXrdQiJUTDLFfUopj8uJNK2eHEyuPYhyPZVY0bdWEYYF2pe9a59Pn8o9MMa57bDofiKRYg==" saltValue="E0BXW8a57Uppkts+IkjNGQ==" spinCount="100000" sheet="1" objects="1" scenarios="1"/>
  <mergeCells count="21">
    <mergeCell ref="A34:D34"/>
    <mergeCell ref="A35:B35"/>
    <mergeCell ref="A37:D37"/>
    <mergeCell ref="A19:D19"/>
    <mergeCell ref="A25:D25"/>
    <mergeCell ref="A26:D26"/>
    <mergeCell ref="B28:D28"/>
    <mergeCell ref="A30:D30"/>
    <mergeCell ref="A31:D33"/>
    <mergeCell ref="A18:D18"/>
    <mergeCell ref="A2:D2"/>
    <mergeCell ref="A4:D4"/>
    <mergeCell ref="A10:B10"/>
    <mergeCell ref="C10:D10"/>
    <mergeCell ref="A11:D11"/>
    <mergeCell ref="A12:D12"/>
    <mergeCell ref="A13:D13"/>
    <mergeCell ref="A14:D14"/>
    <mergeCell ref="A15:D15"/>
    <mergeCell ref="A16:D16"/>
    <mergeCell ref="A17:D17"/>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61" r:id="rId4" name="Check Box 1">
              <controlPr defaultSize="0" autoFill="0" autoLine="0" autoPict="0">
                <anchor moveWithCells="1">
                  <from>
                    <xdr:col>2</xdr:col>
                    <xdr:colOff>198120</xdr:colOff>
                    <xdr:row>8</xdr:row>
                    <xdr:rowOff>0</xdr:rowOff>
                  </from>
                  <to>
                    <xdr:col>2</xdr:col>
                    <xdr:colOff>1516380</xdr:colOff>
                    <xdr:row>9</xdr:row>
                    <xdr:rowOff>7620</xdr:rowOff>
                  </to>
                </anchor>
              </controlPr>
            </control>
          </mc:Choice>
        </mc:AlternateContent>
        <mc:AlternateContent xmlns:mc="http://schemas.openxmlformats.org/markup-compatibility/2006">
          <mc:Choice Requires="x14">
            <control shapeId="194562" r:id="rId5" name="Check Box 2">
              <controlPr defaultSize="0" autoFill="0" autoLine="0" autoPict="0">
                <anchor moveWithCells="1">
                  <from>
                    <xdr:col>3</xdr:col>
                    <xdr:colOff>137160</xdr:colOff>
                    <xdr:row>7</xdr:row>
                    <xdr:rowOff>220980</xdr:rowOff>
                  </from>
                  <to>
                    <xdr:col>3</xdr:col>
                    <xdr:colOff>2179320</xdr:colOff>
                    <xdr:row>9</xdr:row>
                    <xdr:rowOff>38100</xdr:rowOff>
                  </to>
                </anchor>
              </controlPr>
            </control>
          </mc:Choice>
        </mc:AlternateContent>
        <mc:AlternateContent xmlns:mc="http://schemas.openxmlformats.org/markup-compatibility/2006">
          <mc:Choice Requires="x14">
            <control shapeId="194563" r:id="rId6" name="Check Box 3">
              <controlPr defaultSize="0" autoFill="0" autoLine="0" autoPict="0">
                <anchor moveWithCells="1">
                  <from>
                    <xdr:col>0</xdr:col>
                    <xdr:colOff>144780</xdr:colOff>
                    <xdr:row>20</xdr:row>
                    <xdr:rowOff>22860</xdr:rowOff>
                  </from>
                  <to>
                    <xdr:col>3</xdr:col>
                    <xdr:colOff>1737360</xdr:colOff>
                    <xdr:row>20</xdr:row>
                    <xdr:rowOff>175260</xdr:rowOff>
                  </to>
                </anchor>
              </controlPr>
            </control>
          </mc:Choice>
        </mc:AlternateContent>
        <mc:AlternateContent xmlns:mc="http://schemas.openxmlformats.org/markup-compatibility/2006">
          <mc:Choice Requires="x14">
            <control shapeId="194564" r:id="rId7" name="Check Box 4">
              <controlPr defaultSize="0" autoFill="0" autoLine="0" autoPict="0">
                <anchor moveWithCells="1">
                  <from>
                    <xdr:col>0</xdr:col>
                    <xdr:colOff>335280</xdr:colOff>
                    <xdr:row>25</xdr:row>
                    <xdr:rowOff>266700</xdr:rowOff>
                  </from>
                  <to>
                    <xdr:col>1</xdr:col>
                    <xdr:colOff>419100</xdr:colOff>
                    <xdr:row>27</xdr:row>
                    <xdr:rowOff>38100</xdr:rowOff>
                  </to>
                </anchor>
              </controlPr>
            </control>
          </mc:Choice>
        </mc:AlternateContent>
        <mc:AlternateContent xmlns:mc="http://schemas.openxmlformats.org/markup-compatibility/2006">
          <mc:Choice Requires="x14">
            <control shapeId="194565" r:id="rId8" name="Check Box 5">
              <controlPr defaultSize="0" autoFill="0" autoLine="0" autoPict="0">
                <anchor moveWithCells="1">
                  <from>
                    <xdr:col>1</xdr:col>
                    <xdr:colOff>2042160</xdr:colOff>
                    <xdr:row>25</xdr:row>
                    <xdr:rowOff>266700</xdr:rowOff>
                  </from>
                  <to>
                    <xdr:col>2</xdr:col>
                    <xdr:colOff>807720</xdr:colOff>
                    <xdr:row>27</xdr:row>
                    <xdr:rowOff>38100</xdr:rowOff>
                  </to>
                </anchor>
              </controlPr>
            </control>
          </mc:Choice>
        </mc:AlternateContent>
        <mc:AlternateContent xmlns:mc="http://schemas.openxmlformats.org/markup-compatibility/2006">
          <mc:Choice Requires="x14">
            <control shapeId="194566" r:id="rId9" name="Check Box 6">
              <controlPr defaultSize="0" autoFill="0" autoLine="0" autoPict="0">
                <anchor moveWithCells="1">
                  <from>
                    <xdr:col>3</xdr:col>
                    <xdr:colOff>76200</xdr:colOff>
                    <xdr:row>25</xdr:row>
                    <xdr:rowOff>274320</xdr:rowOff>
                  </from>
                  <to>
                    <xdr:col>3</xdr:col>
                    <xdr:colOff>2125980</xdr:colOff>
                    <xdr:row>27</xdr:row>
                    <xdr:rowOff>38100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EC4E-2728-45A7-87A6-AF4CA072C855}">
  <sheetPr codeName="Sheet9">
    <tabColor theme="6" tint="0.39997558519241921"/>
    <pageSetUpPr fitToPage="1"/>
  </sheetPr>
  <dimension ref="A1:G52"/>
  <sheetViews>
    <sheetView topLeftCell="B1" workbookViewId="0">
      <selection activeCell="A2" sqref="A2:G2"/>
    </sheetView>
  </sheetViews>
  <sheetFormatPr defaultColWidth="9.109375" defaultRowHeight="14.4" x14ac:dyDescent="0.3"/>
  <cols>
    <col min="1" max="1" width="33" style="911" customWidth="1"/>
    <col min="2" max="2" width="16.5546875" style="911" customWidth="1"/>
    <col min="3" max="3" width="15.44140625" style="911" customWidth="1"/>
    <col min="4" max="4" width="50.44140625" style="911" customWidth="1"/>
    <col min="5" max="5" width="15.33203125" style="911" customWidth="1"/>
    <col min="6" max="6" width="23.109375" style="911" customWidth="1"/>
    <col min="7" max="7" width="19.6640625" style="911" customWidth="1"/>
    <col min="8" max="256" width="9.109375" style="911"/>
    <col min="257" max="257" width="33" style="911" customWidth="1"/>
    <col min="258" max="258" width="16.5546875" style="911" customWidth="1"/>
    <col min="259" max="259" width="15.44140625" style="911" customWidth="1"/>
    <col min="260" max="260" width="50.44140625" style="911" customWidth="1"/>
    <col min="261" max="261" width="15.33203125" style="911" customWidth="1"/>
    <col min="262" max="262" width="23.109375" style="911" customWidth="1"/>
    <col min="263" max="263" width="19.6640625" style="911" customWidth="1"/>
    <col min="264" max="512" width="9.109375" style="911"/>
    <col min="513" max="513" width="33" style="911" customWidth="1"/>
    <col min="514" max="514" width="16.5546875" style="911" customWidth="1"/>
    <col min="515" max="515" width="15.44140625" style="911" customWidth="1"/>
    <col min="516" max="516" width="50.44140625" style="911" customWidth="1"/>
    <col min="517" max="517" width="15.33203125" style="911" customWidth="1"/>
    <col min="518" max="518" width="23.109375" style="911" customWidth="1"/>
    <col min="519" max="519" width="19.6640625" style="911" customWidth="1"/>
    <col min="520" max="768" width="9.109375" style="911"/>
    <col min="769" max="769" width="33" style="911" customWidth="1"/>
    <col min="770" max="770" width="16.5546875" style="911" customWidth="1"/>
    <col min="771" max="771" width="15.44140625" style="911" customWidth="1"/>
    <col min="772" max="772" width="50.44140625" style="911" customWidth="1"/>
    <col min="773" max="773" width="15.33203125" style="911" customWidth="1"/>
    <col min="774" max="774" width="23.109375" style="911" customWidth="1"/>
    <col min="775" max="775" width="19.6640625" style="911" customWidth="1"/>
    <col min="776" max="1024" width="9.109375" style="911"/>
    <col min="1025" max="1025" width="33" style="911" customWidth="1"/>
    <col min="1026" max="1026" width="16.5546875" style="911" customWidth="1"/>
    <col min="1027" max="1027" width="15.44140625" style="911" customWidth="1"/>
    <col min="1028" max="1028" width="50.44140625" style="911" customWidth="1"/>
    <col min="1029" max="1029" width="15.33203125" style="911" customWidth="1"/>
    <col min="1030" max="1030" width="23.109375" style="911" customWidth="1"/>
    <col min="1031" max="1031" width="19.6640625" style="911" customWidth="1"/>
    <col min="1032" max="1280" width="9.109375" style="911"/>
    <col min="1281" max="1281" width="33" style="911" customWidth="1"/>
    <col min="1282" max="1282" width="16.5546875" style="911" customWidth="1"/>
    <col min="1283" max="1283" width="15.44140625" style="911" customWidth="1"/>
    <col min="1284" max="1284" width="50.44140625" style="911" customWidth="1"/>
    <col min="1285" max="1285" width="15.33203125" style="911" customWidth="1"/>
    <col min="1286" max="1286" width="23.109375" style="911" customWidth="1"/>
    <col min="1287" max="1287" width="19.6640625" style="911" customWidth="1"/>
    <col min="1288" max="1536" width="9.109375" style="911"/>
    <col min="1537" max="1537" width="33" style="911" customWidth="1"/>
    <col min="1538" max="1538" width="16.5546875" style="911" customWidth="1"/>
    <col min="1539" max="1539" width="15.44140625" style="911" customWidth="1"/>
    <col min="1540" max="1540" width="50.44140625" style="911" customWidth="1"/>
    <col min="1541" max="1541" width="15.33203125" style="911" customWidth="1"/>
    <col min="1542" max="1542" width="23.109375" style="911" customWidth="1"/>
    <col min="1543" max="1543" width="19.6640625" style="911" customWidth="1"/>
    <col min="1544" max="1792" width="9.109375" style="911"/>
    <col min="1793" max="1793" width="33" style="911" customWidth="1"/>
    <col min="1794" max="1794" width="16.5546875" style="911" customWidth="1"/>
    <col min="1795" max="1795" width="15.44140625" style="911" customWidth="1"/>
    <col min="1796" max="1796" width="50.44140625" style="911" customWidth="1"/>
    <col min="1797" max="1797" width="15.33203125" style="911" customWidth="1"/>
    <col min="1798" max="1798" width="23.109375" style="911" customWidth="1"/>
    <col min="1799" max="1799" width="19.6640625" style="911" customWidth="1"/>
    <col min="1800" max="2048" width="9.109375" style="911"/>
    <col min="2049" max="2049" width="33" style="911" customWidth="1"/>
    <col min="2050" max="2050" width="16.5546875" style="911" customWidth="1"/>
    <col min="2051" max="2051" width="15.44140625" style="911" customWidth="1"/>
    <col min="2052" max="2052" width="50.44140625" style="911" customWidth="1"/>
    <col min="2053" max="2053" width="15.33203125" style="911" customWidth="1"/>
    <col min="2054" max="2054" width="23.109375" style="911" customWidth="1"/>
    <col min="2055" max="2055" width="19.6640625" style="911" customWidth="1"/>
    <col min="2056" max="2304" width="9.109375" style="911"/>
    <col min="2305" max="2305" width="33" style="911" customWidth="1"/>
    <col min="2306" max="2306" width="16.5546875" style="911" customWidth="1"/>
    <col min="2307" max="2307" width="15.44140625" style="911" customWidth="1"/>
    <col min="2308" max="2308" width="50.44140625" style="911" customWidth="1"/>
    <col min="2309" max="2309" width="15.33203125" style="911" customWidth="1"/>
    <col min="2310" max="2310" width="23.109375" style="911" customWidth="1"/>
    <col min="2311" max="2311" width="19.6640625" style="911" customWidth="1"/>
    <col min="2312" max="2560" width="9.109375" style="911"/>
    <col min="2561" max="2561" width="33" style="911" customWidth="1"/>
    <col min="2562" max="2562" width="16.5546875" style="911" customWidth="1"/>
    <col min="2563" max="2563" width="15.44140625" style="911" customWidth="1"/>
    <col min="2564" max="2564" width="50.44140625" style="911" customWidth="1"/>
    <col min="2565" max="2565" width="15.33203125" style="911" customWidth="1"/>
    <col min="2566" max="2566" width="23.109375" style="911" customWidth="1"/>
    <col min="2567" max="2567" width="19.6640625" style="911" customWidth="1"/>
    <col min="2568" max="2816" width="9.109375" style="911"/>
    <col min="2817" max="2817" width="33" style="911" customWidth="1"/>
    <col min="2818" max="2818" width="16.5546875" style="911" customWidth="1"/>
    <col min="2819" max="2819" width="15.44140625" style="911" customWidth="1"/>
    <col min="2820" max="2820" width="50.44140625" style="911" customWidth="1"/>
    <col min="2821" max="2821" width="15.33203125" style="911" customWidth="1"/>
    <col min="2822" max="2822" width="23.109375" style="911" customWidth="1"/>
    <col min="2823" max="2823" width="19.6640625" style="911" customWidth="1"/>
    <col min="2824" max="3072" width="9.109375" style="911"/>
    <col min="3073" max="3073" width="33" style="911" customWidth="1"/>
    <col min="3074" max="3074" width="16.5546875" style="911" customWidth="1"/>
    <col min="3075" max="3075" width="15.44140625" style="911" customWidth="1"/>
    <col min="3076" max="3076" width="50.44140625" style="911" customWidth="1"/>
    <col min="3077" max="3077" width="15.33203125" style="911" customWidth="1"/>
    <col min="3078" max="3078" width="23.109375" style="911" customWidth="1"/>
    <col min="3079" max="3079" width="19.6640625" style="911" customWidth="1"/>
    <col min="3080" max="3328" width="9.109375" style="911"/>
    <col min="3329" max="3329" width="33" style="911" customWidth="1"/>
    <col min="3330" max="3330" width="16.5546875" style="911" customWidth="1"/>
    <col min="3331" max="3331" width="15.44140625" style="911" customWidth="1"/>
    <col min="3332" max="3332" width="50.44140625" style="911" customWidth="1"/>
    <col min="3333" max="3333" width="15.33203125" style="911" customWidth="1"/>
    <col min="3334" max="3334" width="23.109375" style="911" customWidth="1"/>
    <col min="3335" max="3335" width="19.6640625" style="911" customWidth="1"/>
    <col min="3336" max="3584" width="9.109375" style="911"/>
    <col min="3585" max="3585" width="33" style="911" customWidth="1"/>
    <col min="3586" max="3586" width="16.5546875" style="911" customWidth="1"/>
    <col min="3587" max="3587" width="15.44140625" style="911" customWidth="1"/>
    <col min="3588" max="3588" width="50.44140625" style="911" customWidth="1"/>
    <col min="3589" max="3589" width="15.33203125" style="911" customWidth="1"/>
    <col min="3590" max="3590" width="23.109375" style="911" customWidth="1"/>
    <col min="3591" max="3591" width="19.6640625" style="911" customWidth="1"/>
    <col min="3592" max="3840" width="9.109375" style="911"/>
    <col min="3841" max="3841" width="33" style="911" customWidth="1"/>
    <col min="3842" max="3842" width="16.5546875" style="911" customWidth="1"/>
    <col min="3843" max="3843" width="15.44140625" style="911" customWidth="1"/>
    <col min="3844" max="3844" width="50.44140625" style="911" customWidth="1"/>
    <col min="3845" max="3845" width="15.33203125" style="911" customWidth="1"/>
    <col min="3846" max="3846" width="23.109375" style="911" customWidth="1"/>
    <col min="3847" max="3847" width="19.6640625" style="911" customWidth="1"/>
    <col min="3848" max="4096" width="9.109375" style="911"/>
    <col min="4097" max="4097" width="33" style="911" customWidth="1"/>
    <col min="4098" max="4098" width="16.5546875" style="911" customWidth="1"/>
    <col min="4099" max="4099" width="15.44140625" style="911" customWidth="1"/>
    <col min="4100" max="4100" width="50.44140625" style="911" customWidth="1"/>
    <col min="4101" max="4101" width="15.33203125" style="911" customWidth="1"/>
    <col min="4102" max="4102" width="23.109375" style="911" customWidth="1"/>
    <col min="4103" max="4103" width="19.6640625" style="911" customWidth="1"/>
    <col min="4104" max="4352" width="9.109375" style="911"/>
    <col min="4353" max="4353" width="33" style="911" customWidth="1"/>
    <col min="4354" max="4354" width="16.5546875" style="911" customWidth="1"/>
    <col min="4355" max="4355" width="15.44140625" style="911" customWidth="1"/>
    <col min="4356" max="4356" width="50.44140625" style="911" customWidth="1"/>
    <col min="4357" max="4357" width="15.33203125" style="911" customWidth="1"/>
    <col min="4358" max="4358" width="23.109375" style="911" customWidth="1"/>
    <col min="4359" max="4359" width="19.6640625" style="911" customWidth="1"/>
    <col min="4360" max="4608" width="9.109375" style="911"/>
    <col min="4609" max="4609" width="33" style="911" customWidth="1"/>
    <col min="4610" max="4610" width="16.5546875" style="911" customWidth="1"/>
    <col min="4611" max="4611" width="15.44140625" style="911" customWidth="1"/>
    <col min="4612" max="4612" width="50.44140625" style="911" customWidth="1"/>
    <col min="4613" max="4613" width="15.33203125" style="911" customWidth="1"/>
    <col min="4614" max="4614" width="23.109375" style="911" customWidth="1"/>
    <col min="4615" max="4615" width="19.6640625" style="911" customWidth="1"/>
    <col min="4616" max="4864" width="9.109375" style="911"/>
    <col min="4865" max="4865" width="33" style="911" customWidth="1"/>
    <col min="4866" max="4866" width="16.5546875" style="911" customWidth="1"/>
    <col min="4867" max="4867" width="15.44140625" style="911" customWidth="1"/>
    <col min="4868" max="4868" width="50.44140625" style="911" customWidth="1"/>
    <col min="4869" max="4869" width="15.33203125" style="911" customWidth="1"/>
    <col min="4870" max="4870" width="23.109375" style="911" customWidth="1"/>
    <col min="4871" max="4871" width="19.6640625" style="911" customWidth="1"/>
    <col min="4872" max="5120" width="9.109375" style="911"/>
    <col min="5121" max="5121" width="33" style="911" customWidth="1"/>
    <col min="5122" max="5122" width="16.5546875" style="911" customWidth="1"/>
    <col min="5123" max="5123" width="15.44140625" style="911" customWidth="1"/>
    <col min="5124" max="5124" width="50.44140625" style="911" customWidth="1"/>
    <col min="5125" max="5125" width="15.33203125" style="911" customWidth="1"/>
    <col min="5126" max="5126" width="23.109375" style="911" customWidth="1"/>
    <col min="5127" max="5127" width="19.6640625" style="911" customWidth="1"/>
    <col min="5128" max="5376" width="9.109375" style="911"/>
    <col min="5377" max="5377" width="33" style="911" customWidth="1"/>
    <col min="5378" max="5378" width="16.5546875" style="911" customWidth="1"/>
    <col min="5379" max="5379" width="15.44140625" style="911" customWidth="1"/>
    <col min="5380" max="5380" width="50.44140625" style="911" customWidth="1"/>
    <col min="5381" max="5381" width="15.33203125" style="911" customWidth="1"/>
    <col min="5382" max="5382" width="23.109375" style="911" customWidth="1"/>
    <col min="5383" max="5383" width="19.6640625" style="911" customWidth="1"/>
    <col min="5384" max="5632" width="9.109375" style="911"/>
    <col min="5633" max="5633" width="33" style="911" customWidth="1"/>
    <col min="5634" max="5634" width="16.5546875" style="911" customWidth="1"/>
    <col min="5635" max="5635" width="15.44140625" style="911" customWidth="1"/>
    <col min="5636" max="5636" width="50.44140625" style="911" customWidth="1"/>
    <col min="5637" max="5637" width="15.33203125" style="911" customWidth="1"/>
    <col min="5638" max="5638" width="23.109375" style="911" customWidth="1"/>
    <col min="5639" max="5639" width="19.6640625" style="911" customWidth="1"/>
    <col min="5640" max="5888" width="9.109375" style="911"/>
    <col min="5889" max="5889" width="33" style="911" customWidth="1"/>
    <col min="5890" max="5890" width="16.5546875" style="911" customWidth="1"/>
    <col min="5891" max="5891" width="15.44140625" style="911" customWidth="1"/>
    <col min="5892" max="5892" width="50.44140625" style="911" customWidth="1"/>
    <col min="5893" max="5893" width="15.33203125" style="911" customWidth="1"/>
    <col min="5894" max="5894" width="23.109375" style="911" customWidth="1"/>
    <col min="5895" max="5895" width="19.6640625" style="911" customWidth="1"/>
    <col min="5896" max="6144" width="9.109375" style="911"/>
    <col min="6145" max="6145" width="33" style="911" customWidth="1"/>
    <col min="6146" max="6146" width="16.5546875" style="911" customWidth="1"/>
    <col min="6147" max="6147" width="15.44140625" style="911" customWidth="1"/>
    <col min="6148" max="6148" width="50.44140625" style="911" customWidth="1"/>
    <col min="6149" max="6149" width="15.33203125" style="911" customWidth="1"/>
    <col min="6150" max="6150" width="23.109375" style="911" customWidth="1"/>
    <col min="6151" max="6151" width="19.6640625" style="911" customWidth="1"/>
    <col min="6152" max="6400" width="9.109375" style="911"/>
    <col min="6401" max="6401" width="33" style="911" customWidth="1"/>
    <col min="6402" max="6402" width="16.5546875" style="911" customWidth="1"/>
    <col min="6403" max="6403" width="15.44140625" style="911" customWidth="1"/>
    <col min="6404" max="6404" width="50.44140625" style="911" customWidth="1"/>
    <col min="6405" max="6405" width="15.33203125" style="911" customWidth="1"/>
    <col min="6406" max="6406" width="23.109375" style="911" customWidth="1"/>
    <col min="6407" max="6407" width="19.6640625" style="911" customWidth="1"/>
    <col min="6408" max="6656" width="9.109375" style="911"/>
    <col min="6657" max="6657" width="33" style="911" customWidth="1"/>
    <col min="6658" max="6658" width="16.5546875" style="911" customWidth="1"/>
    <col min="6659" max="6659" width="15.44140625" style="911" customWidth="1"/>
    <col min="6660" max="6660" width="50.44140625" style="911" customWidth="1"/>
    <col min="6661" max="6661" width="15.33203125" style="911" customWidth="1"/>
    <col min="6662" max="6662" width="23.109375" style="911" customWidth="1"/>
    <col min="6663" max="6663" width="19.6640625" style="911" customWidth="1"/>
    <col min="6664" max="6912" width="9.109375" style="911"/>
    <col min="6913" max="6913" width="33" style="911" customWidth="1"/>
    <col min="6914" max="6914" width="16.5546875" style="911" customWidth="1"/>
    <col min="6915" max="6915" width="15.44140625" style="911" customWidth="1"/>
    <col min="6916" max="6916" width="50.44140625" style="911" customWidth="1"/>
    <col min="6917" max="6917" width="15.33203125" style="911" customWidth="1"/>
    <col min="6918" max="6918" width="23.109375" style="911" customWidth="1"/>
    <col min="6919" max="6919" width="19.6640625" style="911" customWidth="1"/>
    <col min="6920" max="7168" width="9.109375" style="911"/>
    <col min="7169" max="7169" width="33" style="911" customWidth="1"/>
    <col min="7170" max="7170" width="16.5546875" style="911" customWidth="1"/>
    <col min="7171" max="7171" width="15.44140625" style="911" customWidth="1"/>
    <col min="7172" max="7172" width="50.44140625" style="911" customWidth="1"/>
    <col min="7173" max="7173" width="15.33203125" style="911" customWidth="1"/>
    <col min="7174" max="7174" width="23.109375" style="911" customWidth="1"/>
    <col min="7175" max="7175" width="19.6640625" style="911" customWidth="1"/>
    <col min="7176" max="7424" width="9.109375" style="911"/>
    <col min="7425" max="7425" width="33" style="911" customWidth="1"/>
    <col min="7426" max="7426" width="16.5546875" style="911" customWidth="1"/>
    <col min="7427" max="7427" width="15.44140625" style="911" customWidth="1"/>
    <col min="7428" max="7428" width="50.44140625" style="911" customWidth="1"/>
    <col min="7429" max="7429" width="15.33203125" style="911" customWidth="1"/>
    <col min="7430" max="7430" width="23.109375" style="911" customWidth="1"/>
    <col min="7431" max="7431" width="19.6640625" style="911" customWidth="1"/>
    <col min="7432" max="7680" width="9.109375" style="911"/>
    <col min="7681" max="7681" width="33" style="911" customWidth="1"/>
    <col min="7682" max="7682" width="16.5546875" style="911" customWidth="1"/>
    <col min="7683" max="7683" width="15.44140625" style="911" customWidth="1"/>
    <col min="7684" max="7684" width="50.44140625" style="911" customWidth="1"/>
    <col min="7685" max="7685" width="15.33203125" style="911" customWidth="1"/>
    <col min="7686" max="7686" width="23.109375" style="911" customWidth="1"/>
    <col min="7687" max="7687" width="19.6640625" style="911" customWidth="1"/>
    <col min="7688" max="7936" width="9.109375" style="911"/>
    <col min="7937" max="7937" width="33" style="911" customWidth="1"/>
    <col min="7938" max="7938" width="16.5546875" style="911" customWidth="1"/>
    <col min="7939" max="7939" width="15.44140625" style="911" customWidth="1"/>
    <col min="7940" max="7940" width="50.44140625" style="911" customWidth="1"/>
    <col min="7941" max="7941" width="15.33203125" style="911" customWidth="1"/>
    <col min="7942" max="7942" width="23.109375" style="911" customWidth="1"/>
    <col min="7943" max="7943" width="19.6640625" style="911" customWidth="1"/>
    <col min="7944" max="8192" width="9.109375" style="911"/>
    <col min="8193" max="8193" width="33" style="911" customWidth="1"/>
    <col min="8194" max="8194" width="16.5546875" style="911" customWidth="1"/>
    <col min="8195" max="8195" width="15.44140625" style="911" customWidth="1"/>
    <col min="8196" max="8196" width="50.44140625" style="911" customWidth="1"/>
    <col min="8197" max="8197" width="15.33203125" style="911" customWidth="1"/>
    <col min="8198" max="8198" width="23.109375" style="911" customWidth="1"/>
    <col min="8199" max="8199" width="19.6640625" style="911" customWidth="1"/>
    <col min="8200" max="8448" width="9.109375" style="911"/>
    <col min="8449" max="8449" width="33" style="911" customWidth="1"/>
    <col min="8450" max="8450" width="16.5546875" style="911" customWidth="1"/>
    <col min="8451" max="8451" width="15.44140625" style="911" customWidth="1"/>
    <col min="8452" max="8452" width="50.44140625" style="911" customWidth="1"/>
    <col min="8453" max="8453" width="15.33203125" style="911" customWidth="1"/>
    <col min="8454" max="8454" width="23.109375" style="911" customWidth="1"/>
    <col min="8455" max="8455" width="19.6640625" style="911" customWidth="1"/>
    <col min="8456" max="8704" width="9.109375" style="911"/>
    <col min="8705" max="8705" width="33" style="911" customWidth="1"/>
    <col min="8706" max="8706" width="16.5546875" style="911" customWidth="1"/>
    <col min="8707" max="8707" width="15.44140625" style="911" customWidth="1"/>
    <col min="8708" max="8708" width="50.44140625" style="911" customWidth="1"/>
    <col min="8709" max="8709" width="15.33203125" style="911" customWidth="1"/>
    <col min="8710" max="8710" width="23.109375" style="911" customWidth="1"/>
    <col min="8711" max="8711" width="19.6640625" style="911" customWidth="1"/>
    <col min="8712" max="8960" width="9.109375" style="911"/>
    <col min="8961" max="8961" width="33" style="911" customWidth="1"/>
    <col min="8962" max="8962" width="16.5546875" style="911" customWidth="1"/>
    <col min="8963" max="8963" width="15.44140625" style="911" customWidth="1"/>
    <col min="8964" max="8964" width="50.44140625" style="911" customWidth="1"/>
    <col min="8965" max="8965" width="15.33203125" style="911" customWidth="1"/>
    <col min="8966" max="8966" width="23.109375" style="911" customWidth="1"/>
    <col min="8967" max="8967" width="19.6640625" style="911" customWidth="1"/>
    <col min="8968" max="9216" width="9.109375" style="911"/>
    <col min="9217" max="9217" width="33" style="911" customWidth="1"/>
    <col min="9218" max="9218" width="16.5546875" style="911" customWidth="1"/>
    <col min="9219" max="9219" width="15.44140625" style="911" customWidth="1"/>
    <col min="9220" max="9220" width="50.44140625" style="911" customWidth="1"/>
    <col min="9221" max="9221" width="15.33203125" style="911" customWidth="1"/>
    <col min="9222" max="9222" width="23.109375" style="911" customWidth="1"/>
    <col min="9223" max="9223" width="19.6640625" style="911" customWidth="1"/>
    <col min="9224" max="9472" width="9.109375" style="911"/>
    <col min="9473" max="9473" width="33" style="911" customWidth="1"/>
    <col min="9474" max="9474" width="16.5546875" style="911" customWidth="1"/>
    <col min="9475" max="9475" width="15.44140625" style="911" customWidth="1"/>
    <col min="9476" max="9476" width="50.44140625" style="911" customWidth="1"/>
    <col min="9477" max="9477" width="15.33203125" style="911" customWidth="1"/>
    <col min="9478" max="9478" width="23.109375" style="911" customWidth="1"/>
    <col min="9479" max="9479" width="19.6640625" style="911" customWidth="1"/>
    <col min="9480" max="9728" width="9.109375" style="911"/>
    <col min="9729" max="9729" width="33" style="911" customWidth="1"/>
    <col min="9730" max="9730" width="16.5546875" style="911" customWidth="1"/>
    <col min="9731" max="9731" width="15.44140625" style="911" customWidth="1"/>
    <col min="9732" max="9732" width="50.44140625" style="911" customWidth="1"/>
    <col min="9733" max="9733" width="15.33203125" style="911" customWidth="1"/>
    <col min="9734" max="9734" width="23.109375" style="911" customWidth="1"/>
    <col min="9735" max="9735" width="19.6640625" style="911" customWidth="1"/>
    <col min="9736" max="9984" width="9.109375" style="911"/>
    <col min="9985" max="9985" width="33" style="911" customWidth="1"/>
    <col min="9986" max="9986" width="16.5546875" style="911" customWidth="1"/>
    <col min="9987" max="9987" width="15.44140625" style="911" customWidth="1"/>
    <col min="9988" max="9988" width="50.44140625" style="911" customWidth="1"/>
    <col min="9989" max="9989" width="15.33203125" style="911" customWidth="1"/>
    <col min="9990" max="9990" width="23.109375" style="911" customWidth="1"/>
    <col min="9991" max="9991" width="19.6640625" style="911" customWidth="1"/>
    <col min="9992" max="10240" width="9.109375" style="911"/>
    <col min="10241" max="10241" width="33" style="911" customWidth="1"/>
    <col min="10242" max="10242" width="16.5546875" style="911" customWidth="1"/>
    <col min="10243" max="10243" width="15.44140625" style="911" customWidth="1"/>
    <col min="10244" max="10244" width="50.44140625" style="911" customWidth="1"/>
    <col min="10245" max="10245" width="15.33203125" style="911" customWidth="1"/>
    <col min="10246" max="10246" width="23.109375" style="911" customWidth="1"/>
    <col min="10247" max="10247" width="19.6640625" style="911" customWidth="1"/>
    <col min="10248" max="10496" width="9.109375" style="911"/>
    <col min="10497" max="10497" width="33" style="911" customWidth="1"/>
    <col min="10498" max="10498" width="16.5546875" style="911" customWidth="1"/>
    <col min="10499" max="10499" width="15.44140625" style="911" customWidth="1"/>
    <col min="10500" max="10500" width="50.44140625" style="911" customWidth="1"/>
    <col min="10501" max="10501" width="15.33203125" style="911" customWidth="1"/>
    <col min="10502" max="10502" width="23.109375" style="911" customWidth="1"/>
    <col min="10503" max="10503" width="19.6640625" style="911" customWidth="1"/>
    <col min="10504" max="10752" width="9.109375" style="911"/>
    <col min="10753" max="10753" width="33" style="911" customWidth="1"/>
    <col min="10754" max="10754" width="16.5546875" style="911" customWidth="1"/>
    <col min="10755" max="10755" width="15.44140625" style="911" customWidth="1"/>
    <col min="10756" max="10756" width="50.44140625" style="911" customWidth="1"/>
    <col min="10757" max="10757" width="15.33203125" style="911" customWidth="1"/>
    <col min="10758" max="10758" width="23.109375" style="911" customWidth="1"/>
    <col min="10759" max="10759" width="19.6640625" style="911" customWidth="1"/>
    <col min="10760" max="11008" width="9.109375" style="911"/>
    <col min="11009" max="11009" width="33" style="911" customWidth="1"/>
    <col min="11010" max="11010" width="16.5546875" style="911" customWidth="1"/>
    <col min="11011" max="11011" width="15.44140625" style="911" customWidth="1"/>
    <col min="11012" max="11012" width="50.44140625" style="911" customWidth="1"/>
    <col min="11013" max="11013" width="15.33203125" style="911" customWidth="1"/>
    <col min="11014" max="11014" width="23.109375" style="911" customWidth="1"/>
    <col min="11015" max="11015" width="19.6640625" style="911" customWidth="1"/>
    <col min="11016" max="11264" width="9.109375" style="911"/>
    <col min="11265" max="11265" width="33" style="911" customWidth="1"/>
    <col min="11266" max="11266" width="16.5546875" style="911" customWidth="1"/>
    <col min="11267" max="11267" width="15.44140625" style="911" customWidth="1"/>
    <col min="11268" max="11268" width="50.44140625" style="911" customWidth="1"/>
    <col min="11269" max="11269" width="15.33203125" style="911" customWidth="1"/>
    <col min="11270" max="11270" width="23.109375" style="911" customWidth="1"/>
    <col min="11271" max="11271" width="19.6640625" style="911" customWidth="1"/>
    <col min="11272" max="11520" width="9.109375" style="911"/>
    <col min="11521" max="11521" width="33" style="911" customWidth="1"/>
    <col min="11522" max="11522" width="16.5546875" style="911" customWidth="1"/>
    <col min="11523" max="11523" width="15.44140625" style="911" customWidth="1"/>
    <col min="11524" max="11524" width="50.44140625" style="911" customWidth="1"/>
    <col min="11525" max="11525" width="15.33203125" style="911" customWidth="1"/>
    <col min="11526" max="11526" width="23.109375" style="911" customWidth="1"/>
    <col min="11527" max="11527" width="19.6640625" style="911" customWidth="1"/>
    <col min="11528" max="11776" width="9.109375" style="911"/>
    <col min="11777" max="11777" width="33" style="911" customWidth="1"/>
    <col min="11778" max="11778" width="16.5546875" style="911" customWidth="1"/>
    <col min="11779" max="11779" width="15.44140625" style="911" customWidth="1"/>
    <col min="11780" max="11780" width="50.44140625" style="911" customWidth="1"/>
    <col min="11781" max="11781" width="15.33203125" style="911" customWidth="1"/>
    <col min="11782" max="11782" width="23.109375" style="911" customWidth="1"/>
    <col min="11783" max="11783" width="19.6640625" style="911" customWidth="1"/>
    <col min="11784" max="12032" width="9.109375" style="911"/>
    <col min="12033" max="12033" width="33" style="911" customWidth="1"/>
    <col min="12034" max="12034" width="16.5546875" style="911" customWidth="1"/>
    <col min="12035" max="12035" width="15.44140625" style="911" customWidth="1"/>
    <col min="12036" max="12036" width="50.44140625" style="911" customWidth="1"/>
    <col min="12037" max="12037" width="15.33203125" style="911" customWidth="1"/>
    <col min="12038" max="12038" width="23.109375" style="911" customWidth="1"/>
    <col min="12039" max="12039" width="19.6640625" style="911" customWidth="1"/>
    <col min="12040" max="12288" width="9.109375" style="911"/>
    <col min="12289" max="12289" width="33" style="911" customWidth="1"/>
    <col min="12290" max="12290" width="16.5546875" style="911" customWidth="1"/>
    <col min="12291" max="12291" width="15.44140625" style="911" customWidth="1"/>
    <col min="12292" max="12292" width="50.44140625" style="911" customWidth="1"/>
    <col min="12293" max="12293" width="15.33203125" style="911" customWidth="1"/>
    <col min="12294" max="12294" width="23.109375" style="911" customWidth="1"/>
    <col min="12295" max="12295" width="19.6640625" style="911" customWidth="1"/>
    <col min="12296" max="12544" width="9.109375" style="911"/>
    <col min="12545" max="12545" width="33" style="911" customWidth="1"/>
    <col min="12546" max="12546" width="16.5546875" style="911" customWidth="1"/>
    <col min="12547" max="12547" width="15.44140625" style="911" customWidth="1"/>
    <col min="12548" max="12548" width="50.44140625" style="911" customWidth="1"/>
    <col min="12549" max="12549" width="15.33203125" style="911" customWidth="1"/>
    <col min="12550" max="12550" width="23.109375" style="911" customWidth="1"/>
    <col min="12551" max="12551" width="19.6640625" style="911" customWidth="1"/>
    <col min="12552" max="12800" width="9.109375" style="911"/>
    <col min="12801" max="12801" width="33" style="911" customWidth="1"/>
    <col min="12802" max="12802" width="16.5546875" style="911" customWidth="1"/>
    <col min="12803" max="12803" width="15.44140625" style="911" customWidth="1"/>
    <col min="12804" max="12804" width="50.44140625" style="911" customWidth="1"/>
    <col min="12805" max="12805" width="15.33203125" style="911" customWidth="1"/>
    <col min="12806" max="12806" width="23.109375" style="911" customWidth="1"/>
    <col min="12807" max="12807" width="19.6640625" style="911" customWidth="1"/>
    <col min="12808" max="13056" width="9.109375" style="911"/>
    <col min="13057" max="13057" width="33" style="911" customWidth="1"/>
    <col min="13058" max="13058" width="16.5546875" style="911" customWidth="1"/>
    <col min="13059" max="13059" width="15.44140625" style="911" customWidth="1"/>
    <col min="13060" max="13060" width="50.44140625" style="911" customWidth="1"/>
    <col min="13061" max="13061" width="15.33203125" style="911" customWidth="1"/>
    <col min="13062" max="13062" width="23.109375" style="911" customWidth="1"/>
    <col min="13063" max="13063" width="19.6640625" style="911" customWidth="1"/>
    <col min="13064" max="13312" width="9.109375" style="911"/>
    <col min="13313" max="13313" width="33" style="911" customWidth="1"/>
    <col min="13314" max="13314" width="16.5546875" style="911" customWidth="1"/>
    <col min="13315" max="13315" width="15.44140625" style="911" customWidth="1"/>
    <col min="13316" max="13316" width="50.44140625" style="911" customWidth="1"/>
    <col min="13317" max="13317" width="15.33203125" style="911" customWidth="1"/>
    <col min="13318" max="13318" width="23.109375" style="911" customWidth="1"/>
    <col min="13319" max="13319" width="19.6640625" style="911" customWidth="1"/>
    <col min="13320" max="13568" width="9.109375" style="911"/>
    <col min="13569" max="13569" width="33" style="911" customWidth="1"/>
    <col min="13570" max="13570" width="16.5546875" style="911" customWidth="1"/>
    <col min="13571" max="13571" width="15.44140625" style="911" customWidth="1"/>
    <col min="13572" max="13572" width="50.44140625" style="911" customWidth="1"/>
    <col min="13573" max="13573" width="15.33203125" style="911" customWidth="1"/>
    <col min="13574" max="13574" width="23.109375" style="911" customWidth="1"/>
    <col min="13575" max="13575" width="19.6640625" style="911" customWidth="1"/>
    <col min="13576" max="13824" width="9.109375" style="911"/>
    <col min="13825" max="13825" width="33" style="911" customWidth="1"/>
    <col min="13826" max="13826" width="16.5546875" style="911" customWidth="1"/>
    <col min="13827" max="13827" width="15.44140625" style="911" customWidth="1"/>
    <col min="13828" max="13828" width="50.44140625" style="911" customWidth="1"/>
    <col min="13829" max="13829" width="15.33203125" style="911" customWidth="1"/>
    <col min="13830" max="13830" width="23.109375" style="911" customWidth="1"/>
    <col min="13831" max="13831" width="19.6640625" style="911" customWidth="1"/>
    <col min="13832" max="14080" width="9.109375" style="911"/>
    <col min="14081" max="14081" width="33" style="911" customWidth="1"/>
    <col min="14082" max="14082" width="16.5546875" style="911" customWidth="1"/>
    <col min="14083" max="14083" width="15.44140625" style="911" customWidth="1"/>
    <col min="14084" max="14084" width="50.44140625" style="911" customWidth="1"/>
    <col min="14085" max="14085" width="15.33203125" style="911" customWidth="1"/>
    <col min="14086" max="14086" width="23.109375" style="911" customWidth="1"/>
    <col min="14087" max="14087" width="19.6640625" style="911" customWidth="1"/>
    <col min="14088" max="14336" width="9.109375" style="911"/>
    <col min="14337" max="14337" width="33" style="911" customWidth="1"/>
    <col min="14338" max="14338" width="16.5546875" style="911" customWidth="1"/>
    <col min="14339" max="14339" width="15.44140625" style="911" customWidth="1"/>
    <col min="14340" max="14340" width="50.44140625" style="911" customWidth="1"/>
    <col min="14341" max="14341" width="15.33203125" style="911" customWidth="1"/>
    <col min="14342" max="14342" width="23.109375" style="911" customWidth="1"/>
    <col min="14343" max="14343" width="19.6640625" style="911" customWidth="1"/>
    <col min="14344" max="14592" width="9.109375" style="911"/>
    <col min="14593" max="14593" width="33" style="911" customWidth="1"/>
    <col min="14594" max="14594" width="16.5546875" style="911" customWidth="1"/>
    <col min="14595" max="14595" width="15.44140625" style="911" customWidth="1"/>
    <col min="14596" max="14596" width="50.44140625" style="911" customWidth="1"/>
    <col min="14597" max="14597" width="15.33203125" style="911" customWidth="1"/>
    <col min="14598" max="14598" width="23.109375" style="911" customWidth="1"/>
    <col min="14599" max="14599" width="19.6640625" style="911" customWidth="1"/>
    <col min="14600" max="14848" width="9.109375" style="911"/>
    <col min="14849" max="14849" width="33" style="911" customWidth="1"/>
    <col min="14850" max="14850" width="16.5546875" style="911" customWidth="1"/>
    <col min="14851" max="14851" width="15.44140625" style="911" customWidth="1"/>
    <col min="14852" max="14852" width="50.44140625" style="911" customWidth="1"/>
    <col min="14853" max="14853" width="15.33203125" style="911" customWidth="1"/>
    <col min="14854" max="14854" width="23.109375" style="911" customWidth="1"/>
    <col min="14855" max="14855" width="19.6640625" style="911" customWidth="1"/>
    <col min="14856" max="15104" width="9.109375" style="911"/>
    <col min="15105" max="15105" width="33" style="911" customWidth="1"/>
    <col min="15106" max="15106" width="16.5546875" style="911" customWidth="1"/>
    <col min="15107" max="15107" width="15.44140625" style="911" customWidth="1"/>
    <col min="15108" max="15108" width="50.44140625" style="911" customWidth="1"/>
    <col min="15109" max="15109" width="15.33203125" style="911" customWidth="1"/>
    <col min="15110" max="15110" width="23.109375" style="911" customWidth="1"/>
    <col min="15111" max="15111" width="19.6640625" style="911" customWidth="1"/>
    <col min="15112" max="15360" width="9.109375" style="911"/>
    <col min="15361" max="15361" width="33" style="911" customWidth="1"/>
    <col min="15362" max="15362" width="16.5546875" style="911" customWidth="1"/>
    <col min="15363" max="15363" width="15.44140625" style="911" customWidth="1"/>
    <col min="15364" max="15364" width="50.44140625" style="911" customWidth="1"/>
    <col min="15365" max="15365" width="15.33203125" style="911" customWidth="1"/>
    <col min="15366" max="15366" width="23.109375" style="911" customWidth="1"/>
    <col min="15367" max="15367" width="19.6640625" style="911" customWidth="1"/>
    <col min="15368" max="15616" width="9.109375" style="911"/>
    <col min="15617" max="15617" width="33" style="911" customWidth="1"/>
    <col min="15618" max="15618" width="16.5546875" style="911" customWidth="1"/>
    <col min="15619" max="15619" width="15.44140625" style="911" customWidth="1"/>
    <col min="15620" max="15620" width="50.44140625" style="911" customWidth="1"/>
    <col min="15621" max="15621" width="15.33203125" style="911" customWidth="1"/>
    <col min="15622" max="15622" width="23.109375" style="911" customWidth="1"/>
    <col min="15623" max="15623" width="19.6640625" style="911" customWidth="1"/>
    <col min="15624" max="15872" width="9.109375" style="911"/>
    <col min="15873" max="15873" width="33" style="911" customWidth="1"/>
    <col min="15874" max="15874" width="16.5546875" style="911" customWidth="1"/>
    <col min="15875" max="15875" width="15.44140625" style="911" customWidth="1"/>
    <col min="15876" max="15876" width="50.44140625" style="911" customWidth="1"/>
    <col min="15877" max="15877" width="15.33203125" style="911" customWidth="1"/>
    <col min="15878" max="15878" width="23.109375" style="911" customWidth="1"/>
    <col min="15879" max="15879" width="19.6640625" style="911" customWidth="1"/>
    <col min="15880" max="16128" width="9.109375" style="911"/>
    <col min="16129" max="16129" width="33" style="911" customWidth="1"/>
    <col min="16130" max="16130" width="16.5546875" style="911" customWidth="1"/>
    <col min="16131" max="16131" width="15.44140625" style="911" customWidth="1"/>
    <col min="16132" max="16132" width="50.44140625" style="911" customWidth="1"/>
    <col min="16133" max="16133" width="15.33203125" style="911" customWidth="1"/>
    <col min="16134" max="16134" width="23.109375" style="911" customWidth="1"/>
    <col min="16135" max="16135" width="19.6640625" style="911" customWidth="1"/>
    <col min="16136" max="16384" width="9.109375" style="911"/>
  </cols>
  <sheetData>
    <row r="1" spans="1:7" ht="15" thickBot="1" x14ac:dyDescent="0.35"/>
    <row r="2" spans="1:7" ht="24" thickBot="1" x14ac:dyDescent="0.5">
      <c r="A2" s="1720" t="s">
        <v>862</v>
      </c>
      <c r="B2" s="1721"/>
      <c r="C2" s="1721"/>
      <c r="D2" s="1721"/>
      <c r="E2" s="1721"/>
      <c r="F2" s="1721"/>
      <c r="G2" s="1722"/>
    </row>
    <row r="3" spans="1:7" ht="15" thickBot="1" x14ac:dyDescent="0.35">
      <c r="A3" s="912"/>
      <c r="B3" s="912"/>
      <c r="C3" s="912"/>
      <c r="D3" s="913" t="s">
        <v>863</v>
      </c>
      <c r="E3" s="912"/>
      <c r="F3" s="912"/>
      <c r="G3" s="912"/>
    </row>
    <row r="4" spans="1:7" ht="24" thickBot="1" x14ac:dyDescent="0.5">
      <c r="A4" s="1720" t="s">
        <v>194</v>
      </c>
      <c r="B4" s="1721"/>
      <c r="C4" s="1721"/>
      <c r="D4" s="1721"/>
      <c r="E4" s="1721"/>
      <c r="F4" s="1721"/>
      <c r="G4" s="1722"/>
    </row>
    <row r="5" spans="1:7" ht="54.6" thickBot="1" x14ac:dyDescent="0.35">
      <c r="A5" s="914" t="s">
        <v>864</v>
      </c>
      <c r="B5" s="915" t="s">
        <v>195</v>
      </c>
      <c r="C5" s="915" t="s">
        <v>196</v>
      </c>
      <c r="D5" s="915" t="s">
        <v>865</v>
      </c>
      <c r="E5" s="915" t="s">
        <v>197</v>
      </c>
      <c r="F5" s="915" t="s">
        <v>866</v>
      </c>
      <c r="G5" s="915" t="s">
        <v>867</v>
      </c>
    </row>
    <row r="6" spans="1:7" ht="31.8" thickBot="1" x14ac:dyDescent="0.35">
      <c r="A6" s="916" t="s">
        <v>198</v>
      </c>
      <c r="B6" s="917" t="s">
        <v>199</v>
      </c>
      <c r="C6" s="917">
        <v>19</v>
      </c>
      <c r="D6" s="918" t="s">
        <v>200</v>
      </c>
      <c r="E6" s="917" t="s">
        <v>201</v>
      </c>
      <c r="F6" s="917"/>
      <c r="G6" s="917"/>
    </row>
    <row r="7" spans="1:7" ht="47.4" thickBot="1" x14ac:dyDescent="0.35">
      <c r="A7" s="916" t="s">
        <v>202</v>
      </c>
      <c r="B7" s="917" t="s">
        <v>203</v>
      </c>
      <c r="C7" s="917">
        <v>21</v>
      </c>
      <c r="D7" s="918" t="s">
        <v>204</v>
      </c>
      <c r="E7" s="917" t="s">
        <v>7</v>
      </c>
      <c r="F7" s="917" t="s">
        <v>201</v>
      </c>
      <c r="G7" s="917"/>
    </row>
    <row r="8" spans="1:7" ht="31.8" thickBot="1" x14ac:dyDescent="0.35">
      <c r="A8" s="916" t="s">
        <v>205</v>
      </c>
      <c r="B8" s="919" t="s">
        <v>206</v>
      </c>
      <c r="C8" s="917">
        <v>22</v>
      </c>
      <c r="D8" s="918" t="s">
        <v>207</v>
      </c>
      <c r="E8" s="917"/>
      <c r="F8" s="917" t="s">
        <v>201</v>
      </c>
      <c r="G8" s="917"/>
    </row>
    <row r="9" spans="1:7" ht="94.2" thickBot="1" x14ac:dyDescent="0.35">
      <c r="A9" s="916" t="s">
        <v>208</v>
      </c>
      <c r="B9" s="917" t="s">
        <v>209</v>
      </c>
      <c r="C9" s="917">
        <v>26</v>
      </c>
      <c r="D9" s="918" t="s">
        <v>210</v>
      </c>
      <c r="E9" s="917"/>
      <c r="F9" s="917" t="s">
        <v>201</v>
      </c>
      <c r="G9" s="917"/>
    </row>
    <row r="10" spans="1:7" ht="47.4" thickBot="1" x14ac:dyDescent="0.35">
      <c r="A10" s="916" t="s">
        <v>211</v>
      </c>
      <c r="B10" s="917" t="s">
        <v>212</v>
      </c>
      <c r="C10" s="917">
        <v>28</v>
      </c>
      <c r="D10" s="918" t="s">
        <v>213</v>
      </c>
      <c r="E10" s="917"/>
      <c r="F10" s="917" t="s">
        <v>201</v>
      </c>
      <c r="G10" s="917"/>
    </row>
    <row r="11" spans="1:7" ht="31.8" thickBot="1" x14ac:dyDescent="0.35">
      <c r="A11" s="916"/>
      <c r="B11" s="917" t="s">
        <v>214</v>
      </c>
      <c r="C11" s="917">
        <v>28</v>
      </c>
      <c r="D11" s="918" t="s">
        <v>215</v>
      </c>
      <c r="E11" s="917"/>
      <c r="F11" s="917" t="s">
        <v>201</v>
      </c>
      <c r="G11" s="917"/>
    </row>
    <row r="12" spans="1:7" ht="47.4" thickBot="1" x14ac:dyDescent="0.35">
      <c r="A12" s="916"/>
      <c r="B12" s="917" t="s">
        <v>216</v>
      </c>
      <c r="C12" s="917">
        <v>29</v>
      </c>
      <c r="D12" s="918" t="s">
        <v>217</v>
      </c>
      <c r="E12" s="917"/>
      <c r="F12" s="917" t="s">
        <v>201</v>
      </c>
      <c r="G12" s="917"/>
    </row>
    <row r="13" spans="1:7" ht="16.2" thickBot="1" x14ac:dyDescent="0.35">
      <c r="A13" s="916"/>
      <c r="B13" s="917" t="s">
        <v>218</v>
      </c>
      <c r="C13" s="917">
        <v>30</v>
      </c>
      <c r="D13" s="918" t="s">
        <v>219</v>
      </c>
      <c r="E13" s="917"/>
      <c r="F13" s="917" t="s">
        <v>201</v>
      </c>
      <c r="G13" s="917"/>
    </row>
    <row r="14" spans="1:7" ht="31.8" thickBot="1" x14ac:dyDescent="0.35">
      <c r="A14" s="916" t="s">
        <v>220</v>
      </c>
      <c r="B14" s="917">
        <v>14</v>
      </c>
      <c r="C14" s="917">
        <v>32</v>
      </c>
      <c r="D14" s="918" t="s">
        <v>221</v>
      </c>
      <c r="E14" s="917"/>
      <c r="F14" s="917" t="s">
        <v>201</v>
      </c>
      <c r="G14" s="917"/>
    </row>
    <row r="15" spans="1:7" ht="47.4" thickBot="1" x14ac:dyDescent="0.35">
      <c r="A15" s="916" t="s">
        <v>222</v>
      </c>
      <c r="B15" s="917" t="s">
        <v>223</v>
      </c>
      <c r="C15" s="917">
        <v>34</v>
      </c>
      <c r="D15" s="918" t="s">
        <v>224</v>
      </c>
      <c r="E15" s="917"/>
      <c r="F15" s="917" t="s">
        <v>201</v>
      </c>
      <c r="G15" s="917"/>
    </row>
    <row r="16" spans="1:7" ht="94.2" thickBot="1" x14ac:dyDescent="0.35">
      <c r="A16" s="916" t="s">
        <v>225</v>
      </c>
      <c r="B16" s="917" t="s">
        <v>226</v>
      </c>
      <c r="C16" s="917">
        <v>35</v>
      </c>
      <c r="D16" s="918" t="s">
        <v>227</v>
      </c>
      <c r="E16" s="917"/>
      <c r="F16" s="917" t="s">
        <v>201</v>
      </c>
      <c r="G16" s="917"/>
    </row>
    <row r="17" spans="1:7" ht="94.2" thickBot="1" x14ac:dyDescent="0.35">
      <c r="A17" s="916" t="s">
        <v>228</v>
      </c>
      <c r="B17" s="917" t="s">
        <v>229</v>
      </c>
      <c r="C17" s="917">
        <v>37</v>
      </c>
      <c r="D17" s="918" t="s">
        <v>230</v>
      </c>
      <c r="E17" s="917"/>
      <c r="F17" s="917" t="s">
        <v>201</v>
      </c>
      <c r="G17" s="917"/>
    </row>
    <row r="18" spans="1:7" ht="63" thickBot="1" x14ac:dyDescent="0.35">
      <c r="A18" s="916"/>
      <c r="B18" s="917" t="s">
        <v>231</v>
      </c>
      <c r="C18" s="917">
        <v>37</v>
      </c>
      <c r="D18" s="918" t="s">
        <v>232</v>
      </c>
      <c r="E18" s="917"/>
      <c r="F18" s="917" t="s">
        <v>201</v>
      </c>
      <c r="G18" s="917"/>
    </row>
    <row r="19" spans="1:7" ht="78.599999999999994" thickBot="1" x14ac:dyDescent="0.35">
      <c r="A19" s="916"/>
      <c r="B19" s="917" t="s">
        <v>233</v>
      </c>
      <c r="C19" s="917">
        <v>37</v>
      </c>
      <c r="D19" s="918" t="s">
        <v>234</v>
      </c>
      <c r="E19" s="917"/>
      <c r="F19" s="917"/>
      <c r="G19" s="917"/>
    </row>
    <row r="20" spans="1:7" ht="94.2" thickBot="1" x14ac:dyDescent="0.35">
      <c r="A20" s="916"/>
      <c r="B20" s="917" t="s">
        <v>235</v>
      </c>
      <c r="C20" s="917">
        <v>37</v>
      </c>
      <c r="D20" s="918" t="s">
        <v>236</v>
      </c>
      <c r="E20" s="917"/>
      <c r="F20" s="917" t="s">
        <v>201</v>
      </c>
      <c r="G20" s="917"/>
    </row>
    <row r="21" spans="1:7" ht="47.4" thickBot="1" x14ac:dyDescent="0.35">
      <c r="A21" s="916" t="s">
        <v>237</v>
      </c>
      <c r="B21" s="917" t="s">
        <v>238</v>
      </c>
      <c r="C21" s="917">
        <v>38</v>
      </c>
      <c r="D21" s="918" t="s">
        <v>239</v>
      </c>
      <c r="E21" s="917"/>
      <c r="F21" s="917" t="s">
        <v>201</v>
      </c>
      <c r="G21" s="917"/>
    </row>
    <row r="22" spans="1:7" ht="47.4" thickBot="1" x14ac:dyDescent="0.35">
      <c r="A22" s="916"/>
      <c r="B22" s="917" t="s">
        <v>240</v>
      </c>
      <c r="C22" s="917">
        <v>38</v>
      </c>
      <c r="D22" s="918" t="s">
        <v>241</v>
      </c>
      <c r="E22" s="917"/>
      <c r="F22" s="917" t="s">
        <v>201</v>
      </c>
      <c r="G22" s="917"/>
    </row>
    <row r="23" spans="1:7" ht="94.2" thickBot="1" x14ac:dyDescent="0.35">
      <c r="A23" s="916"/>
      <c r="B23" s="917" t="s">
        <v>242</v>
      </c>
      <c r="C23" s="917">
        <v>38</v>
      </c>
      <c r="D23" s="918" t="s">
        <v>243</v>
      </c>
      <c r="E23" s="917"/>
      <c r="F23" s="917" t="s">
        <v>201</v>
      </c>
      <c r="G23" s="917"/>
    </row>
    <row r="24" spans="1:7" ht="63" thickBot="1" x14ac:dyDescent="0.35">
      <c r="A24" s="916"/>
      <c r="B24" s="917" t="s">
        <v>244</v>
      </c>
      <c r="C24" s="917">
        <v>40</v>
      </c>
      <c r="D24" s="918" t="s">
        <v>245</v>
      </c>
      <c r="E24" s="917"/>
      <c r="F24" s="917" t="s">
        <v>201</v>
      </c>
      <c r="G24" s="917"/>
    </row>
    <row r="25" spans="1:7" ht="63" thickBot="1" x14ac:dyDescent="0.35">
      <c r="A25" s="916"/>
      <c r="B25" s="917" t="s">
        <v>246</v>
      </c>
      <c r="C25" s="917">
        <v>40</v>
      </c>
      <c r="D25" s="918" t="s">
        <v>247</v>
      </c>
      <c r="E25" s="917"/>
      <c r="F25" s="917" t="s">
        <v>201</v>
      </c>
      <c r="G25" s="917"/>
    </row>
    <row r="26" spans="1:7" ht="47.4" thickBot="1" x14ac:dyDescent="0.35">
      <c r="A26" s="916" t="s">
        <v>248</v>
      </c>
      <c r="B26" s="917" t="s">
        <v>249</v>
      </c>
      <c r="C26" s="917">
        <v>48</v>
      </c>
      <c r="D26" s="918" t="s">
        <v>250</v>
      </c>
      <c r="E26" s="917"/>
      <c r="F26" s="917" t="s">
        <v>201</v>
      </c>
      <c r="G26" s="917"/>
    </row>
    <row r="27" spans="1:7" ht="47.4" thickBot="1" x14ac:dyDescent="0.35">
      <c r="A27" s="916"/>
      <c r="B27" s="917" t="s">
        <v>251</v>
      </c>
      <c r="C27" s="917">
        <v>48</v>
      </c>
      <c r="D27" s="918" t="s">
        <v>252</v>
      </c>
      <c r="E27" s="917"/>
      <c r="F27" s="917" t="s">
        <v>201</v>
      </c>
      <c r="G27" s="917"/>
    </row>
    <row r="28" spans="1:7" ht="63" thickBot="1" x14ac:dyDescent="0.35">
      <c r="A28" s="916"/>
      <c r="B28" s="917" t="s">
        <v>253</v>
      </c>
      <c r="C28" s="917">
        <v>48</v>
      </c>
      <c r="D28" s="918" t="s">
        <v>254</v>
      </c>
      <c r="E28" s="917"/>
      <c r="F28" s="917" t="s">
        <v>201</v>
      </c>
      <c r="G28" s="917"/>
    </row>
    <row r="29" spans="1:7" ht="78.599999999999994" thickBot="1" x14ac:dyDescent="0.35">
      <c r="A29" s="916"/>
      <c r="B29" s="917" t="s">
        <v>255</v>
      </c>
      <c r="C29" s="917">
        <v>7</v>
      </c>
      <c r="D29" s="918" t="s">
        <v>256</v>
      </c>
      <c r="E29" s="917"/>
      <c r="F29" s="917" t="s">
        <v>201</v>
      </c>
      <c r="G29" s="917"/>
    </row>
    <row r="30" spans="1:7" ht="47.4" thickBot="1" x14ac:dyDescent="0.35">
      <c r="A30" s="916" t="s">
        <v>257</v>
      </c>
      <c r="B30" s="917" t="s">
        <v>258</v>
      </c>
      <c r="C30" s="917">
        <v>50</v>
      </c>
      <c r="D30" s="918" t="s">
        <v>259</v>
      </c>
      <c r="E30" s="917"/>
      <c r="F30" s="917" t="s">
        <v>201</v>
      </c>
      <c r="G30" s="917"/>
    </row>
    <row r="31" spans="1:7" ht="31.8" thickBot="1" x14ac:dyDescent="0.35">
      <c r="A31" s="916"/>
      <c r="B31" s="917" t="s">
        <v>260</v>
      </c>
      <c r="C31" s="917">
        <v>52</v>
      </c>
      <c r="D31" s="918" t="s">
        <v>261</v>
      </c>
      <c r="E31" s="917"/>
      <c r="F31" s="917" t="s">
        <v>201</v>
      </c>
      <c r="G31" s="917"/>
    </row>
    <row r="32" spans="1:7" ht="78.599999999999994" thickBot="1" x14ac:dyDescent="0.35">
      <c r="A32" s="916" t="s">
        <v>262</v>
      </c>
      <c r="B32" s="917" t="s">
        <v>263</v>
      </c>
      <c r="C32" s="917">
        <v>52</v>
      </c>
      <c r="D32" s="918" t="s">
        <v>264</v>
      </c>
      <c r="E32" s="917"/>
      <c r="F32" s="917" t="s">
        <v>201</v>
      </c>
      <c r="G32" s="917"/>
    </row>
    <row r="33" spans="1:7" ht="125.4" thickBot="1" x14ac:dyDescent="0.35">
      <c r="A33" s="916" t="s">
        <v>265</v>
      </c>
      <c r="B33" s="917" t="s">
        <v>266</v>
      </c>
      <c r="C33" s="917">
        <v>53</v>
      </c>
      <c r="D33" s="918" t="s">
        <v>267</v>
      </c>
      <c r="E33" s="917"/>
      <c r="F33" s="917" t="s">
        <v>201</v>
      </c>
      <c r="G33" s="917"/>
    </row>
    <row r="34" spans="1:7" ht="31.8" thickBot="1" x14ac:dyDescent="0.35">
      <c r="A34" s="916"/>
      <c r="B34" s="917" t="s">
        <v>268</v>
      </c>
      <c r="C34" s="917">
        <v>55</v>
      </c>
      <c r="D34" s="918" t="s">
        <v>269</v>
      </c>
      <c r="E34" s="917"/>
      <c r="F34" s="917" t="s">
        <v>201</v>
      </c>
      <c r="G34" s="917"/>
    </row>
    <row r="35" spans="1:7" ht="47.4" thickBot="1" x14ac:dyDescent="0.35">
      <c r="A35" s="916" t="s">
        <v>270</v>
      </c>
      <c r="B35" s="917" t="s">
        <v>271</v>
      </c>
      <c r="C35" s="917">
        <v>56</v>
      </c>
      <c r="D35" s="918" t="s">
        <v>272</v>
      </c>
      <c r="E35" s="917"/>
      <c r="F35" s="917" t="s">
        <v>201</v>
      </c>
      <c r="G35" s="917"/>
    </row>
    <row r="36" spans="1:7" ht="63" thickBot="1" x14ac:dyDescent="0.35">
      <c r="A36" s="916"/>
      <c r="B36" s="917" t="s">
        <v>273</v>
      </c>
      <c r="C36" s="917">
        <v>56</v>
      </c>
      <c r="D36" s="918" t="s">
        <v>274</v>
      </c>
      <c r="E36" s="917"/>
      <c r="F36" s="917" t="s">
        <v>201</v>
      </c>
      <c r="G36" s="917"/>
    </row>
    <row r="37" spans="1:7" ht="47.4" thickBot="1" x14ac:dyDescent="0.35">
      <c r="A37" s="916" t="s">
        <v>275</v>
      </c>
      <c r="B37" s="917">
        <v>26</v>
      </c>
      <c r="C37" s="917">
        <v>58</v>
      </c>
      <c r="D37" s="918" t="s">
        <v>276</v>
      </c>
      <c r="E37" s="917"/>
      <c r="F37" s="917" t="s">
        <v>201</v>
      </c>
      <c r="G37" s="917"/>
    </row>
    <row r="38" spans="1:7" ht="31.8" thickBot="1" x14ac:dyDescent="0.35">
      <c r="A38" s="916" t="s">
        <v>277</v>
      </c>
      <c r="B38" s="917">
        <v>27</v>
      </c>
      <c r="C38" s="917">
        <v>58</v>
      </c>
      <c r="D38" s="918" t="s">
        <v>278</v>
      </c>
      <c r="E38" s="917"/>
      <c r="F38" s="917" t="s">
        <v>279</v>
      </c>
      <c r="G38" s="917"/>
    </row>
    <row r="39" spans="1:7" ht="31.8" thickBot="1" x14ac:dyDescent="0.35">
      <c r="A39" s="916" t="s">
        <v>280</v>
      </c>
      <c r="B39" s="917" t="s">
        <v>281</v>
      </c>
      <c r="C39" s="917">
        <v>59</v>
      </c>
      <c r="D39" s="918" t="s">
        <v>282</v>
      </c>
      <c r="E39" s="917" t="s">
        <v>283</v>
      </c>
      <c r="F39" s="917"/>
      <c r="G39" s="917"/>
    </row>
    <row r="40" spans="1:7" ht="47.4" thickBot="1" x14ac:dyDescent="0.35">
      <c r="A40" s="916"/>
      <c r="B40" s="917" t="s">
        <v>284</v>
      </c>
      <c r="C40" s="917">
        <v>59</v>
      </c>
      <c r="D40" s="918" t="s">
        <v>285</v>
      </c>
      <c r="E40" s="917"/>
      <c r="F40" s="917" t="s">
        <v>201</v>
      </c>
      <c r="G40" s="917"/>
    </row>
    <row r="41" spans="1:7" ht="47.4" thickBot="1" x14ac:dyDescent="0.35">
      <c r="A41" s="916" t="s">
        <v>286</v>
      </c>
      <c r="B41" s="917" t="s">
        <v>287</v>
      </c>
      <c r="C41" s="917">
        <v>60</v>
      </c>
      <c r="D41" s="918" t="s">
        <v>288</v>
      </c>
      <c r="E41" s="917"/>
      <c r="F41" s="917"/>
      <c r="G41" s="917" t="s">
        <v>201</v>
      </c>
    </row>
    <row r="42" spans="1:7" ht="31.8" thickBot="1" x14ac:dyDescent="0.35">
      <c r="A42" s="916" t="s">
        <v>289</v>
      </c>
      <c r="B42" s="917" t="s">
        <v>290</v>
      </c>
      <c r="C42" s="917">
        <v>61</v>
      </c>
      <c r="D42" s="918" t="s">
        <v>291</v>
      </c>
      <c r="E42" s="917" t="s">
        <v>201</v>
      </c>
      <c r="F42" s="917"/>
      <c r="G42" s="917"/>
    </row>
    <row r="43" spans="1:7" ht="31.8" thickBot="1" x14ac:dyDescent="0.35">
      <c r="A43" s="916"/>
      <c r="B43" s="917" t="s">
        <v>292</v>
      </c>
      <c r="C43" s="917">
        <v>62</v>
      </c>
      <c r="D43" s="918" t="s">
        <v>293</v>
      </c>
      <c r="E43" s="917" t="s">
        <v>201</v>
      </c>
      <c r="F43" s="917"/>
      <c r="G43" s="917"/>
    </row>
    <row r="44" spans="1:7" ht="31.8" thickBot="1" x14ac:dyDescent="0.35">
      <c r="A44" s="916"/>
      <c r="B44" s="917" t="s">
        <v>294</v>
      </c>
      <c r="C44" s="917">
        <v>62</v>
      </c>
      <c r="D44" s="918" t="s">
        <v>295</v>
      </c>
      <c r="E44" s="917" t="s">
        <v>201</v>
      </c>
      <c r="F44" s="917"/>
      <c r="G44" s="917"/>
    </row>
    <row r="45" spans="1:7" ht="31.8" thickBot="1" x14ac:dyDescent="0.35">
      <c r="A45" s="916" t="s">
        <v>296</v>
      </c>
      <c r="B45" s="917">
        <v>32</v>
      </c>
      <c r="C45" s="917">
        <v>64</v>
      </c>
      <c r="D45" s="918" t="s">
        <v>297</v>
      </c>
      <c r="E45" s="917"/>
      <c r="F45" s="917" t="s">
        <v>201</v>
      </c>
      <c r="G45" s="917"/>
    </row>
    <row r="46" spans="1:7" ht="31.8" thickBot="1" x14ac:dyDescent="0.35">
      <c r="A46" s="916" t="s">
        <v>298</v>
      </c>
      <c r="B46" s="917">
        <v>33</v>
      </c>
      <c r="C46" s="917">
        <v>64</v>
      </c>
      <c r="D46" s="918" t="s">
        <v>299</v>
      </c>
      <c r="E46" s="917" t="s">
        <v>201</v>
      </c>
      <c r="F46" s="917"/>
      <c r="G46" s="917"/>
    </row>
    <row r="47" spans="1:7" ht="63" thickBot="1" x14ac:dyDescent="0.35">
      <c r="A47" s="916" t="s">
        <v>300</v>
      </c>
      <c r="B47" s="917" t="s">
        <v>301</v>
      </c>
      <c r="C47" s="917">
        <v>65</v>
      </c>
      <c r="D47" s="918" t="s">
        <v>302</v>
      </c>
      <c r="E47" s="917" t="s">
        <v>201</v>
      </c>
      <c r="F47" s="917"/>
      <c r="G47" s="917"/>
    </row>
    <row r="48" spans="1:7" ht="47.4" thickBot="1" x14ac:dyDescent="0.35">
      <c r="A48" s="916"/>
      <c r="B48" s="917" t="s">
        <v>303</v>
      </c>
      <c r="C48" s="917">
        <v>65</v>
      </c>
      <c r="D48" s="918" t="s">
        <v>304</v>
      </c>
      <c r="E48" s="917" t="s">
        <v>201</v>
      </c>
      <c r="F48" s="917"/>
      <c r="G48" s="917"/>
    </row>
    <row r="49" spans="1:7" ht="63" thickBot="1" x14ac:dyDescent="0.35">
      <c r="A49" s="916"/>
      <c r="B49" s="917" t="s">
        <v>305</v>
      </c>
      <c r="C49" s="917">
        <v>65</v>
      </c>
      <c r="D49" s="918" t="s">
        <v>306</v>
      </c>
      <c r="E49" s="917"/>
      <c r="F49" s="917" t="s">
        <v>201</v>
      </c>
      <c r="G49" s="917"/>
    </row>
    <row r="50" spans="1:7" ht="94.2" thickBot="1" x14ac:dyDescent="0.35">
      <c r="A50" s="916" t="s">
        <v>307</v>
      </c>
      <c r="B50" s="917" t="s">
        <v>308</v>
      </c>
      <c r="C50" s="917">
        <v>68</v>
      </c>
      <c r="D50" s="918" t="s">
        <v>309</v>
      </c>
      <c r="E50" s="917"/>
      <c r="F50" s="917" t="s">
        <v>201</v>
      </c>
      <c r="G50" s="917"/>
    </row>
    <row r="51" spans="1:7" ht="31.8" thickBot="1" x14ac:dyDescent="0.35">
      <c r="A51" s="916" t="s">
        <v>310</v>
      </c>
      <c r="B51" s="917" t="s">
        <v>311</v>
      </c>
      <c r="C51" s="917">
        <v>71</v>
      </c>
      <c r="D51" s="918" t="s">
        <v>312</v>
      </c>
      <c r="E51" s="917"/>
      <c r="F51" s="917" t="s">
        <v>201</v>
      </c>
      <c r="G51" s="917"/>
    </row>
    <row r="52" spans="1:7" ht="31.8" thickBot="1" x14ac:dyDescent="0.35">
      <c r="A52" s="916" t="s">
        <v>313</v>
      </c>
      <c r="B52" s="917">
        <v>39</v>
      </c>
      <c r="C52" s="917">
        <v>72</v>
      </c>
      <c r="D52" s="918" t="s">
        <v>314</v>
      </c>
      <c r="E52" s="917" t="s">
        <v>201</v>
      </c>
      <c r="F52" s="917"/>
      <c r="G52" s="917"/>
    </row>
  </sheetData>
  <sheetProtection algorithmName="SHA-512" hashValue="zg3aAdLm1fYK7UD6voesEHEBNch6orB1mDudNjndTWnlhBSL3jA6ngv0WF7pQKgvcGZ8MJZB3ClgLMxnPuMY8g==" saltValue="dzYt1B03jvpfmbx+GBTsbA==" spinCount="100000" sheet="1" objects="1" scenarios="1"/>
  <mergeCells count="2">
    <mergeCell ref="A2:G2"/>
    <mergeCell ref="A4:G4"/>
  </mergeCells>
  <hyperlinks>
    <hyperlink ref="D3" r:id="rId1" xr:uid="{42969CBE-024B-45C6-B41C-59AFEB9895F2}"/>
  </hyperlinks>
  <pageMargins left="0.7" right="0.7" top="0.75" bottom="0.75" header="0.3" footer="0.3"/>
  <pageSetup scale="5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849F7-0395-455A-8849-C500A9222375}">
  <sheetPr codeName="Sheet8"/>
  <dimension ref="B1:S34"/>
  <sheetViews>
    <sheetView showGridLines="0" topLeftCell="A9" workbookViewId="0">
      <selection activeCell="D4" sqref="D4"/>
    </sheetView>
  </sheetViews>
  <sheetFormatPr defaultColWidth="9.109375" defaultRowHeight="14.4" x14ac:dyDescent="0.3"/>
  <cols>
    <col min="1" max="1" width="2.88671875" style="535" customWidth="1"/>
    <col min="2" max="2" width="11.44140625" style="535" customWidth="1"/>
    <col min="3" max="3" width="8.6640625" style="535" customWidth="1"/>
    <col min="4" max="4" width="11" style="535" customWidth="1"/>
    <col min="5" max="18" width="9.109375" style="535"/>
    <col min="19" max="19" width="16.33203125" style="535" customWidth="1"/>
    <col min="20" max="16384" width="9.109375" style="535"/>
  </cols>
  <sheetData>
    <row r="1" spans="2:19" x14ac:dyDescent="0.3">
      <c r="B1" s="535" t="s">
        <v>670</v>
      </c>
    </row>
    <row r="3" spans="2:19" ht="15" thickBot="1" x14ac:dyDescent="0.35">
      <c r="B3" s="535" t="s">
        <v>662</v>
      </c>
    </row>
    <row r="4" spans="2:19" ht="15" thickBot="1" x14ac:dyDescent="0.35">
      <c r="C4" s="753" t="s">
        <v>663</v>
      </c>
      <c r="D4" s="754"/>
    </row>
    <row r="5" spans="2:19" ht="15" thickBot="1" x14ac:dyDescent="0.35"/>
    <row r="6" spans="2:19" ht="15" thickBot="1" x14ac:dyDescent="0.35">
      <c r="C6" s="753" t="s">
        <v>664</v>
      </c>
      <c r="D6" s="755"/>
    </row>
    <row r="8" spans="2:19" ht="15" thickBot="1" x14ac:dyDescent="0.35"/>
    <row r="9" spans="2:19" x14ac:dyDescent="0.3">
      <c r="D9" s="1162" t="s">
        <v>665</v>
      </c>
      <c r="E9" s="1163"/>
      <c r="F9" s="1163"/>
      <c r="G9" s="1163"/>
      <c r="H9" s="1163"/>
      <c r="I9" s="1163"/>
      <c r="J9" s="1163"/>
      <c r="K9" s="1163"/>
      <c r="L9" s="1163"/>
      <c r="M9" s="1163"/>
      <c r="N9" s="1163"/>
      <c r="O9" s="1163"/>
      <c r="P9" s="1163"/>
      <c r="Q9" s="1163"/>
      <c r="R9" s="1163"/>
      <c r="S9" s="1164"/>
    </row>
    <row r="10" spans="2:19" ht="15" thickBot="1" x14ac:dyDescent="0.35">
      <c r="D10" s="1165"/>
      <c r="E10" s="1166"/>
      <c r="F10" s="1166"/>
      <c r="G10" s="1166"/>
      <c r="H10" s="1166"/>
      <c r="I10" s="1166"/>
      <c r="J10" s="1166"/>
      <c r="K10" s="1166"/>
      <c r="L10" s="1166"/>
      <c r="M10" s="1166"/>
      <c r="N10" s="1166"/>
      <c r="O10" s="1166"/>
      <c r="P10" s="1166"/>
      <c r="Q10" s="1166"/>
      <c r="R10" s="1166"/>
      <c r="S10" s="1167"/>
    </row>
    <row r="11" spans="2:19" x14ac:dyDescent="0.3">
      <c r="D11" s="756"/>
      <c r="E11" s="757"/>
      <c r="F11" s="757"/>
      <c r="G11" s="757"/>
      <c r="H11" s="757"/>
      <c r="I11" s="757"/>
      <c r="J11" s="757"/>
      <c r="K11" s="757"/>
      <c r="L11" s="757"/>
      <c r="M11" s="757"/>
      <c r="N11" s="757"/>
      <c r="O11" s="757"/>
      <c r="P11" s="757"/>
      <c r="Q11" s="757"/>
      <c r="R11" s="757"/>
      <c r="S11" s="758"/>
    </row>
    <row r="12" spans="2:19" x14ac:dyDescent="0.3">
      <c r="D12" s="1168" t="s">
        <v>666</v>
      </c>
      <c r="E12" s="1161"/>
      <c r="F12" s="1161"/>
      <c r="G12" s="1161"/>
      <c r="J12" s="1161" t="s">
        <v>668</v>
      </c>
      <c r="K12" s="1161"/>
      <c r="L12" s="1161"/>
      <c r="M12" s="1161"/>
      <c r="O12" s="1161" t="s">
        <v>667</v>
      </c>
      <c r="P12" s="1161"/>
      <c r="Q12" s="1161"/>
      <c r="R12" s="1161"/>
      <c r="S12" s="536"/>
    </row>
    <row r="13" spans="2:19" x14ac:dyDescent="0.3">
      <c r="D13" s="52"/>
      <c r="S13" s="536"/>
    </row>
    <row r="14" spans="2:19" x14ac:dyDescent="0.3">
      <c r="D14" s="52"/>
      <c r="S14" s="536"/>
    </row>
    <row r="15" spans="2:19" x14ac:dyDescent="0.3">
      <c r="D15" s="52"/>
      <c r="S15" s="536"/>
    </row>
    <row r="16" spans="2:19" x14ac:dyDescent="0.3">
      <c r="D16" s="52"/>
      <c r="S16" s="536"/>
    </row>
    <row r="17" spans="4:19" x14ac:dyDescent="0.3">
      <c r="D17" s="8"/>
      <c r="S17" s="536"/>
    </row>
    <row r="18" spans="4:19" x14ac:dyDescent="0.3">
      <c r="D18" s="52"/>
      <c r="P18" s="7"/>
      <c r="S18" s="536"/>
    </row>
    <row r="19" spans="4:19" x14ac:dyDescent="0.3">
      <c r="D19" s="52"/>
      <c r="J19" s="7"/>
      <c r="S19" s="536"/>
    </row>
    <row r="20" spans="4:19" x14ac:dyDescent="0.3">
      <c r="D20" s="52"/>
      <c r="S20" s="536"/>
    </row>
    <row r="21" spans="4:19" x14ac:dyDescent="0.3">
      <c r="D21" s="52"/>
      <c r="P21" s="7"/>
      <c r="S21" s="536"/>
    </row>
    <row r="22" spans="4:19" x14ac:dyDescent="0.3">
      <c r="D22" s="52"/>
      <c r="S22" s="536"/>
    </row>
    <row r="23" spans="4:19" x14ac:dyDescent="0.3">
      <c r="D23" s="52"/>
      <c r="S23" s="536"/>
    </row>
    <row r="24" spans="4:19" x14ac:dyDescent="0.3">
      <c r="D24" s="52"/>
      <c r="P24" s="7"/>
      <c r="S24" s="536"/>
    </row>
    <row r="25" spans="4:19" x14ac:dyDescent="0.3">
      <c r="D25" s="8"/>
      <c r="O25" s="1161"/>
      <c r="P25" s="1161"/>
      <c r="Q25" s="1161"/>
      <c r="R25" s="1161"/>
      <c r="S25" s="536"/>
    </row>
    <row r="26" spans="4:19" x14ac:dyDescent="0.3">
      <c r="D26" s="52"/>
      <c r="O26" s="1161"/>
      <c r="P26" s="1161"/>
      <c r="Q26" s="1161"/>
      <c r="R26" s="1161"/>
      <c r="S26" s="536"/>
    </row>
    <row r="27" spans="4:19" x14ac:dyDescent="0.3">
      <c r="D27" s="52"/>
      <c r="O27" s="1161"/>
      <c r="P27" s="1161"/>
      <c r="Q27" s="1161"/>
      <c r="R27" s="1161"/>
      <c r="S27" s="536"/>
    </row>
    <row r="28" spans="4:19" x14ac:dyDescent="0.3">
      <c r="D28" s="52"/>
      <c r="O28" s="1161" t="s">
        <v>669</v>
      </c>
      <c r="P28" s="1161"/>
      <c r="Q28" s="1161"/>
      <c r="R28" s="1161"/>
      <c r="S28" s="536"/>
    </row>
    <row r="29" spans="4:19" x14ac:dyDescent="0.3">
      <c r="D29" s="52"/>
      <c r="S29" s="536"/>
    </row>
    <row r="30" spans="4:19" x14ac:dyDescent="0.3">
      <c r="D30" s="52"/>
      <c r="O30" s="1161"/>
      <c r="P30" s="1161"/>
      <c r="Q30" s="1161"/>
      <c r="R30" s="1161"/>
      <c r="S30" s="536"/>
    </row>
    <row r="31" spans="4:19" x14ac:dyDescent="0.3">
      <c r="D31" s="52"/>
      <c r="S31" s="536"/>
    </row>
    <row r="32" spans="4:19" x14ac:dyDescent="0.3">
      <c r="D32" s="52"/>
      <c r="S32" s="536"/>
    </row>
    <row r="33" spans="4:19" ht="15" thickBot="1" x14ac:dyDescent="0.35">
      <c r="D33" s="781" t="s">
        <v>742</v>
      </c>
      <c r="S33" s="536"/>
    </row>
    <row r="34" spans="4:19" ht="51.6" customHeight="1" thickBot="1" x14ac:dyDescent="0.35">
      <c r="D34" s="1158" t="s">
        <v>743</v>
      </c>
      <c r="E34" s="1159"/>
      <c r="F34" s="1159"/>
      <c r="G34" s="1159"/>
      <c r="H34" s="1159"/>
      <c r="I34" s="1159"/>
      <c r="J34" s="1159"/>
      <c r="K34" s="1159"/>
      <c r="L34" s="1159"/>
      <c r="M34" s="1159"/>
      <c r="N34" s="1159"/>
      <c r="O34" s="1159"/>
      <c r="P34" s="1159"/>
      <c r="Q34" s="1159"/>
      <c r="R34" s="1159"/>
      <c r="S34" s="1160"/>
    </row>
  </sheetData>
  <sheetProtection algorithmName="SHA-512" hashValue="ZunQ+TRd0LaA56qlPD8fB7/R8j/KKxXQMQ7j+UySo/ccH5AIrDXGPfs04HxV+RBnZSnxGDxEzp2tOcpm3jzIVg==" saltValue="AbjLjHyCbQOxT2YX3Ow3gQ==" spinCount="100000" sheet="1" objects="1" scenarios="1"/>
  <mergeCells count="10">
    <mergeCell ref="D34:S34"/>
    <mergeCell ref="O27:R27"/>
    <mergeCell ref="O30:R30"/>
    <mergeCell ref="O28:R28"/>
    <mergeCell ref="D9:S10"/>
    <mergeCell ref="D12:G12"/>
    <mergeCell ref="J12:M12"/>
    <mergeCell ref="O12:R12"/>
    <mergeCell ref="O25:R25"/>
    <mergeCell ref="O26:R26"/>
  </mergeCells>
  <pageMargins left="0.7" right="0.7" top="0.75" bottom="0.75" header="0.3" footer="0.3"/>
  <drawing r:id="rId1"/>
  <legacyDrawing r:id="rId2"/>
  <controls>
    <mc:AlternateContent xmlns:mc="http://schemas.openxmlformats.org/markup-compatibility/2006">
      <mc:Choice Requires="x14">
        <control shapeId="126977" r:id="rId3" name="CheckBox1">
          <controlPr defaultSize="0" autoLine="0" r:id="rId4">
            <anchor moveWithCells="1">
              <from>
                <xdr:col>3</xdr:col>
                <xdr:colOff>45720</xdr:colOff>
                <xdr:row>12</xdr:row>
                <xdr:rowOff>175260</xdr:rowOff>
              </from>
              <to>
                <xdr:col>7</xdr:col>
                <xdr:colOff>129540</xdr:colOff>
                <xdr:row>14</xdr:row>
                <xdr:rowOff>60960</xdr:rowOff>
              </to>
            </anchor>
          </controlPr>
        </control>
      </mc:Choice>
      <mc:Fallback>
        <control shapeId="126977" r:id="rId3" name="CheckBox1"/>
      </mc:Fallback>
    </mc:AlternateContent>
    <mc:AlternateContent xmlns:mc="http://schemas.openxmlformats.org/markup-compatibility/2006">
      <mc:Choice Requires="x14">
        <control shapeId="126978" r:id="rId5" name="CheckBox2">
          <controlPr defaultSize="0" autoLine="0" r:id="rId6">
            <anchor moveWithCells="1">
              <from>
                <xdr:col>3</xdr:col>
                <xdr:colOff>45720</xdr:colOff>
                <xdr:row>14</xdr:row>
                <xdr:rowOff>38100</xdr:rowOff>
              </from>
              <to>
                <xdr:col>5</xdr:col>
                <xdr:colOff>38100</xdr:colOff>
                <xdr:row>15</xdr:row>
                <xdr:rowOff>106680</xdr:rowOff>
              </to>
            </anchor>
          </controlPr>
        </control>
      </mc:Choice>
      <mc:Fallback>
        <control shapeId="126978" r:id="rId5" name="CheckBox2"/>
      </mc:Fallback>
    </mc:AlternateContent>
    <mc:AlternateContent xmlns:mc="http://schemas.openxmlformats.org/markup-compatibility/2006">
      <mc:Choice Requires="x14">
        <control shapeId="126979" r:id="rId7" name="CheckBox3">
          <controlPr defaultSize="0" autoLine="0" autoPict="0" r:id="rId8">
            <anchor moveWithCells="1">
              <from>
                <xdr:col>3</xdr:col>
                <xdr:colOff>45720</xdr:colOff>
                <xdr:row>15</xdr:row>
                <xdr:rowOff>99060</xdr:rowOff>
              </from>
              <to>
                <xdr:col>8</xdr:col>
                <xdr:colOff>274320</xdr:colOff>
                <xdr:row>16</xdr:row>
                <xdr:rowOff>137160</xdr:rowOff>
              </to>
            </anchor>
          </controlPr>
        </control>
      </mc:Choice>
      <mc:Fallback>
        <control shapeId="126979" r:id="rId7" name="CheckBox3"/>
      </mc:Fallback>
    </mc:AlternateContent>
    <mc:AlternateContent xmlns:mc="http://schemas.openxmlformats.org/markup-compatibility/2006">
      <mc:Choice Requires="x14">
        <control shapeId="126980" r:id="rId9" name="CheckBox4">
          <controlPr defaultSize="0" autoLine="0" r:id="rId10">
            <anchor moveWithCells="1">
              <from>
                <xdr:col>3</xdr:col>
                <xdr:colOff>45720</xdr:colOff>
                <xdr:row>16</xdr:row>
                <xdr:rowOff>137160</xdr:rowOff>
              </from>
              <to>
                <xdr:col>6</xdr:col>
                <xdr:colOff>373380</xdr:colOff>
                <xdr:row>18</xdr:row>
                <xdr:rowOff>22860</xdr:rowOff>
              </to>
            </anchor>
          </controlPr>
        </control>
      </mc:Choice>
      <mc:Fallback>
        <control shapeId="126980" r:id="rId9" name="CheckBox4"/>
      </mc:Fallback>
    </mc:AlternateContent>
    <mc:AlternateContent xmlns:mc="http://schemas.openxmlformats.org/markup-compatibility/2006">
      <mc:Choice Requires="x14">
        <control shapeId="126981" r:id="rId11" name="CheckBox5">
          <controlPr defaultSize="0" autoLine="0" r:id="rId12">
            <anchor moveWithCells="1">
              <from>
                <xdr:col>9</xdr:col>
                <xdr:colOff>45720</xdr:colOff>
                <xdr:row>12</xdr:row>
                <xdr:rowOff>175260</xdr:rowOff>
              </from>
              <to>
                <xdr:col>11</xdr:col>
                <xdr:colOff>167640</xdr:colOff>
                <xdr:row>14</xdr:row>
                <xdr:rowOff>60960</xdr:rowOff>
              </to>
            </anchor>
          </controlPr>
        </control>
      </mc:Choice>
      <mc:Fallback>
        <control shapeId="126981" r:id="rId11" name="CheckBox5"/>
      </mc:Fallback>
    </mc:AlternateContent>
    <mc:AlternateContent xmlns:mc="http://schemas.openxmlformats.org/markup-compatibility/2006">
      <mc:Choice Requires="x14">
        <control shapeId="126982" r:id="rId13" name="CheckBox6">
          <controlPr defaultSize="0" autoLine="0" r:id="rId14">
            <anchor moveWithCells="1">
              <from>
                <xdr:col>9</xdr:col>
                <xdr:colOff>45720</xdr:colOff>
                <xdr:row>14</xdr:row>
                <xdr:rowOff>38100</xdr:rowOff>
              </from>
              <to>
                <xdr:col>11</xdr:col>
                <xdr:colOff>464820</xdr:colOff>
                <xdr:row>15</xdr:row>
                <xdr:rowOff>106680</xdr:rowOff>
              </to>
            </anchor>
          </controlPr>
        </control>
      </mc:Choice>
      <mc:Fallback>
        <control shapeId="126982" r:id="rId13" name="CheckBox6"/>
      </mc:Fallback>
    </mc:AlternateContent>
    <mc:AlternateContent xmlns:mc="http://schemas.openxmlformats.org/markup-compatibility/2006">
      <mc:Choice Requires="x14">
        <control shapeId="126983" r:id="rId15" name="CheckBox7">
          <controlPr defaultSize="0" autoLine="0" r:id="rId16">
            <anchor moveWithCells="1">
              <from>
                <xdr:col>9</xdr:col>
                <xdr:colOff>45720</xdr:colOff>
                <xdr:row>15</xdr:row>
                <xdr:rowOff>99060</xdr:rowOff>
              </from>
              <to>
                <xdr:col>12</xdr:col>
                <xdr:colOff>22860</xdr:colOff>
                <xdr:row>16</xdr:row>
                <xdr:rowOff>167640</xdr:rowOff>
              </to>
            </anchor>
          </controlPr>
        </control>
      </mc:Choice>
      <mc:Fallback>
        <control shapeId="126983" r:id="rId15" name="CheckBox7"/>
      </mc:Fallback>
    </mc:AlternateContent>
    <mc:AlternateContent xmlns:mc="http://schemas.openxmlformats.org/markup-compatibility/2006">
      <mc:Choice Requires="x14">
        <control shapeId="126984" r:id="rId17" name="CheckBox8">
          <controlPr defaultSize="0" autoLine="0" r:id="rId18">
            <anchor moveWithCells="1">
              <from>
                <xdr:col>9</xdr:col>
                <xdr:colOff>60960</xdr:colOff>
                <xdr:row>16</xdr:row>
                <xdr:rowOff>137160</xdr:rowOff>
              </from>
              <to>
                <xdr:col>11</xdr:col>
                <xdr:colOff>563880</xdr:colOff>
                <xdr:row>18</xdr:row>
                <xdr:rowOff>22860</xdr:rowOff>
              </to>
            </anchor>
          </controlPr>
        </control>
      </mc:Choice>
      <mc:Fallback>
        <control shapeId="126984" r:id="rId17" name="CheckBox8"/>
      </mc:Fallback>
    </mc:AlternateContent>
    <mc:AlternateContent xmlns:mc="http://schemas.openxmlformats.org/markup-compatibility/2006">
      <mc:Choice Requires="x14">
        <control shapeId="126985" r:id="rId19" name="CheckBox9">
          <controlPr defaultSize="0" autoLine="0" r:id="rId20">
            <anchor moveWithCells="1">
              <from>
                <xdr:col>9</xdr:col>
                <xdr:colOff>60960</xdr:colOff>
                <xdr:row>17</xdr:row>
                <xdr:rowOff>175260</xdr:rowOff>
              </from>
              <to>
                <xdr:col>11</xdr:col>
                <xdr:colOff>594360</xdr:colOff>
                <xdr:row>19</xdr:row>
                <xdr:rowOff>60960</xdr:rowOff>
              </to>
            </anchor>
          </controlPr>
        </control>
      </mc:Choice>
      <mc:Fallback>
        <control shapeId="126985" r:id="rId19" name="CheckBox9"/>
      </mc:Fallback>
    </mc:AlternateContent>
    <mc:AlternateContent xmlns:mc="http://schemas.openxmlformats.org/markup-compatibility/2006">
      <mc:Choice Requires="x14">
        <control shapeId="126986" r:id="rId21" name="CheckBox10">
          <controlPr defaultSize="0" autoLine="0" r:id="rId22">
            <anchor moveWithCells="1">
              <from>
                <xdr:col>9</xdr:col>
                <xdr:colOff>60960</xdr:colOff>
                <xdr:row>19</xdr:row>
                <xdr:rowOff>30480</xdr:rowOff>
              </from>
              <to>
                <xdr:col>12</xdr:col>
                <xdr:colOff>22860</xdr:colOff>
                <xdr:row>20</xdr:row>
                <xdr:rowOff>99060</xdr:rowOff>
              </to>
            </anchor>
          </controlPr>
        </control>
      </mc:Choice>
      <mc:Fallback>
        <control shapeId="126986" r:id="rId21" name="CheckBox10"/>
      </mc:Fallback>
    </mc:AlternateContent>
    <mc:AlternateContent xmlns:mc="http://schemas.openxmlformats.org/markup-compatibility/2006">
      <mc:Choice Requires="x14">
        <control shapeId="126987" r:id="rId23" name="CheckBox11">
          <controlPr defaultSize="0" autoLine="0" r:id="rId24">
            <anchor moveWithCells="1">
              <from>
                <xdr:col>9</xdr:col>
                <xdr:colOff>60960</xdr:colOff>
                <xdr:row>20</xdr:row>
                <xdr:rowOff>68580</xdr:rowOff>
              </from>
              <to>
                <xdr:col>12</xdr:col>
                <xdr:colOff>144780</xdr:colOff>
                <xdr:row>21</xdr:row>
                <xdr:rowOff>137160</xdr:rowOff>
              </to>
            </anchor>
          </controlPr>
        </control>
      </mc:Choice>
      <mc:Fallback>
        <control shapeId="126987" r:id="rId23" name="CheckBox11"/>
      </mc:Fallback>
    </mc:AlternateContent>
    <mc:AlternateContent xmlns:mc="http://schemas.openxmlformats.org/markup-compatibility/2006">
      <mc:Choice Requires="x14">
        <control shapeId="126988" r:id="rId25" name="CheckBox12">
          <controlPr defaultSize="0" autoLine="0" r:id="rId26">
            <anchor moveWithCells="1">
              <from>
                <xdr:col>9</xdr:col>
                <xdr:colOff>60960</xdr:colOff>
                <xdr:row>21</xdr:row>
                <xdr:rowOff>106680</xdr:rowOff>
              </from>
              <to>
                <xdr:col>12</xdr:col>
                <xdr:colOff>99060</xdr:colOff>
                <xdr:row>22</xdr:row>
                <xdr:rowOff>175260</xdr:rowOff>
              </to>
            </anchor>
          </controlPr>
        </control>
      </mc:Choice>
      <mc:Fallback>
        <control shapeId="126988" r:id="rId25" name="CheckBox12"/>
      </mc:Fallback>
    </mc:AlternateContent>
    <mc:AlternateContent xmlns:mc="http://schemas.openxmlformats.org/markup-compatibility/2006">
      <mc:Choice Requires="x14">
        <control shapeId="126989" r:id="rId27" name="CheckBox13">
          <controlPr defaultSize="0" autoLine="0" r:id="rId28">
            <anchor moveWithCells="1">
              <from>
                <xdr:col>9</xdr:col>
                <xdr:colOff>68580</xdr:colOff>
                <xdr:row>22</xdr:row>
                <xdr:rowOff>152400</xdr:rowOff>
              </from>
              <to>
                <xdr:col>12</xdr:col>
                <xdr:colOff>152400</xdr:colOff>
                <xdr:row>24</xdr:row>
                <xdr:rowOff>38100</xdr:rowOff>
              </to>
            </anchor>
          </controlPr>
        </control>
      </mc:Choice>
      <mc:Fallback>
        <control shapeId="126989" r:id="rId27" name="CheckBox13"/>
      </mc:Fallback>
    </mc:AlternateContent>
    <mc:AlternateContent xmlns:mc="http://schemas.openxmlformats.org/markup-compatibility/2006">
      <mc:Choice Requires="x14">
        <control shapeId="126990" r:id="rId29" name="CheckBox14">
          <controlPr defaultSize="0" autoLine="0" r:id="rId30">
            <anchor moveWithCells="1">
              <from>
                <xdr:col>9</xdr:col>
                <xdr:colOff>60960</xdr:colOff>
                <xdr:row>24</xdr:row>
                <xdr:rowOff>22860</xdr:rowOff>
              </from>
              <to>
                <xdr:col>12</xdr:col>
                <xdr:colOff>426720</xdr:colOff>
                <xdr:row>25</xdr:row>
                <xdr:rowOff>91440</xdr:rowOff>
              </to>
            </anchor>
          </controlPr>
        </control>
      </mc:Choice>
      <mc:Fallback>
        <control shapeId="126990" r:id="rId29" name="CheckBox14"/>
      </mc:Fallback>
    </mc:AlternateContent>
    <mc:AlternateContent xmlns:mc="http://schemas.openxmlformats.org/markup-compatibility/2006">
      <mc:Choice Requires="x14">
        <control shapeId="126991" r:id="rId31" name="CheckBox15">
          <controlPr defaultSize="0" autoLine="0" r:id="rId32">
            <anchor moveWithCells="1">
              <from>
                <xdr:col>9</xdr:col>
                <xdr:colOff>60960</xdr:colOff>
                <xdr:row>25</xdr:row>
                <xdr:rowOff>76200</xdr:rowOff>
              </from>
              <to>
                <xdr:col>12</xdr:col>
                <xdr:colOff>449580</xdr:colOff>
                <xdr:row>26</xdr:row>
                <xdr:rowOff>144780</xdr:rowOff>
              </to>
            </anchor>
          </controlPr>
        </control>
      </mc:Choice>
      <mc:Fallback>
        <control shapeId="126991" r:id="rId31" name="CheckBox15"/>
      </mc:Fallback>
    </mc:AlternateContent>
    <mc:AlternateContent xmlns:mc="http://schemas.openxmlformats.org/markup-compatibility/2006">
      <mc:Choice Requires="x14">
        <control shapeId="126992" r:id="rId33" name="CheckBox16">
          <controlPr defaultSize="0" autoLine="0" r:id="rId34">
            <anchor moveWithCells="1">
              <from>
                <xdr:col>14</xdr:col>
                <xdr:colOff>45720</xdr:colOff>
                <xdr:row>12</xdr:row>
                <xdr:rowOff>160020</xdr:rowOff>
              </from>
              <to>
                <xdr:col>16</xdr:col>
                <xdr:colOff>388620</xdr:colOff>
                <xdr:row>14</xdr:row>
                <xdr:rowOff>45720</xdr:rowOff>
              </to>
            </anchor>
          </controlPr>
        </control>
      </mc:Choice>
      <mc:Fallback>
        <control shapeId="126992" r:id="rId33" name="CheckBox16"/>
      </mc:Fallback>
    </mc:AlternateContent>
    <mc:AlternateContent xmlns:mc="http://schemas.openxmlformats.org/markup-compatibility/2006">
      <mc:Choice Requires="x14">
        <control shapeId="126993" r:id="rId35" name="CheckBox17">
          <controlPr defaultSize="0" autoLine="0" r:id="rId36">
            <anchor moveWithCells="1">
              <from>
                <xdr:col>14</xdr:col>
                <xdr:colOff>60960</xdr:colOff>
                <xdr:row>14</xdr:row>
                <xdr:rowOff>30480</xdr:rowOff>
              </from>
              <to>
                <xdr:col>16</xdr:col>
                <xdr:colOff>182880</xdr:colOff>
                <xdr:row>15</xdr:row>
                <xdr:rowOff>99060</xdr:rowOff>
              </to>
            </anchor>
          </controlPr>
        </control>
      </mc:Choice>
      <mc:Fallback>
        <control shapeId="126993" r:id="rId35" name="CheckBox17"/>
      </mc:Fallback>
    </mc:AlternateContent>
    <mc:AlternateContent xmlns:mc="http://schemas.openxmlformats.org/markup-compatibility/2006">
      <mc:Choice Requires="x14">
        <control shapeId="126994" r:id="rId37" name="CheckBox18">
          <controlPr defaultSize="0" autoLine="0" r:id="rId38">
            <anchor moveWithCells="1">
              <from>
                <xdr:col>14</xdr:col>
                <xdr:colOff>60960</xdr:colOff>
                <xdr:row>15</xdr:row>
                <xdr:rowOff>99060</xdr:rowOff>
              </from>
              <to>
                <xdr:col>16</xdr:col>
                <xdr:colOff>182880</xdr:colOff>
                <xdr:row>16</xdr:row>
                <xdr:rowOff>167640</xdr:rowOff>
              </to>
            </anchor>
          </controlPr>
        </control>
      </mc:Choice>
      <mc:Fallback>
        <control shapeId="126994" r:id="rId37" name="CheckBox18"/>
      </mc:Fallback>
    </mc:AlternateContent>
    <mc:AlternateContent xmlns:mc="http://schemas.openxmlformats.org/markup-compatibility/2006">
      <mc:Choice Requires="x14">
        <control shapeId="126995" r:id="rId39" name="CheckBox19">
          <controlPr defaultSize="0" autoLine="0" r:id="rId40">
            <anchor moveWithCells="1">
              <from>
                <xdr:col>14</xdr:col>
                <xdr:colOff>60960</xdr:colOff>
                <xdr:row>16</xdr:row>
                <xdr:rowOff>137160</xdr:rowOff>
              </from>
              <to>
                <xdr:col>17</xdr:col>
                <xdr:colOff>167640</xdr:colOff>
                <xdr:row>18</xdr:row>
                <xdr:rowOff>22860</xdr:rowOff>
              </to>
            </anchor>
          </controlPr>
        </control>
      </mc:Choice>
      <mc:Fallback>
        <control shapeId="126995" r:id="rId39" name="CheckBox19"/>
      </mc:Fallback>
    </mc:AlternateContent>
    <mc:AlternateContent xmlns:mc="http://schemas.openxmlformats.org/markup-compatibility/2006">
      <mc:Choice Requires="x14">
        <control shapeId="126996" r:id="rId41" name="CheckBox20">
          <controlPr defaultSize="0" autoLine="0" r:id="rId42">
            <anchor moveWithCells="1">
              <from>
                <xdr:col>14</xdr:col>
                <xdr:colOff>60960</xdr:colOff>
                <xdr:row>18</xdr:row>
                <xdr:rowOff>0</xdr:rowOff>
              </from>
              <to>
                <xdr:col>16</xdr:col>
                <xdr:colOff>441960</xdr:colOff>
                <xdr:row>19</xdr:row>
                <xdr:rowOff>68580</xdr:rowOff>
              </to>
            </anchor>
          </controlPr>
        </control>
      </mc:Choice>
      <mc:Fallback>
        <control shapeId="126996" r:id="rId41" name="CheckBox20"/>
      </mc:Fallback>
    </mc:AlternateContent>
    <mc:AlternateContent xmlns:mc="http://schemas.openxmlformats.org/markup-compatibility/2006">
      <mc:Choice Requires="x14">
        <control shapeId="126997" r:id="rId43" name="CheckBox21">
          <controlPr defaultSize="0" autoLine="0" r:id="rId44">
            <anchor moveWithCells="1">
              <from>
                <xdr:col>14</xdr:col>
                <xdr:colOff>60960</xdr:colOff>
                <xdr:row>19</xdr:row>
                <xdr:rowOff>38100</xdr:rowOff>
              </from>
              <to>
                <xdr:col>16</xdr:col>
                <xdr:colOff>510540</xdr:colOff>
                <xdr:row>20</xdr:row>
                <xdr:rowOff>83820</xdr:rowOff>
              </to>
            </anchor>
          </controlPr>
        </control>
      </mc:Choice>
      <mc:Fallback>
        <control shapeId="126997" r:id="rId43" name="CheckBox21"/>
      </mc:Fallback>
    </mc:AlternateContent>
    <mc:AlternateContent xmlns:mc="http://schemas.openxmlformats.org/markup-compatibility/2006">
      <mc:Choice Requires="x14">
        <control shapeId="126998" r:id="rId45" name="CheckBox22">
          <controlPr defaultSize="0" autoLine="0" r:id="rId46">
            <anchor moveWithCells="1">
              <from>
                <xdr:col>14</xdr:col>
                <xdr:colOff>60960</xdr:colOff>
                <xdr:row>20</xdr:row>
                <xdr:rowOff>76200</xdr:rowOff>
              </from>
              <to>
                <xdr:col>16</xdr:col>
                <xdr:colOff>441960</xdr:colOff>
                <xdr:row>21</xdr:row>
                <xdr:rowOff>144780</xdr:rowOff>
              </to>
            </anchor>
          </controlPr>
        </control>
      </mc:Choice>
      <mc:Fallback>
        <control shapeId="126998" r:id="rId45" name="CheckBox22"/>
      </mc:Fallback>
    </mc:AlternateContent>
    <mc:AlternateContent xmlns:mc="http://schemas.openxmlformats.org/markup-compatibility/2006">
      <mc:Choice Requires="x14">
        <control shapeId="126999" r:id="rId47" name="CheckBox23">
          <controlPr defaultSize="0" autoLine="0" r:id="rId48">
            <anchor moveWithCells="1">
              <from>
                <xdr:col>14</xdr:col>
                <xdr:colOff>60960</xdr:colOff>
                <xdr:row>21</xdr:row>
                <xdr:rowOff>137160</xdr:rowOff>
              </from>
              <to>
                <xdr:col>16</xdr:col>
                <xdr:colOff>541020</xdr:colOff>
                <xdr:row>23</xdr:row>
                <xdr:rowOff>22860</xdr:rowOff>
              </to>
            </anchor>
          </controlPr>
        </control>
      </mc:Choice>
      <mc:Fallback>
        <control shapeId="126999" r:id="rId47" name="CheckBox23"/>
      </mc:Fallback>
    </mc:AlternateContent>
    <mc:AlternateContent xmlns:mc="http://schemas.openxmlformats.org/markup-compatibility/2006">
      <mc:Choice Requires="x14">
        <control shapeId="127000" r:id="rId49" name="CheckBox24">
          <controlPr defaultSize="0" autoLine="0" r:id="rId50">
            <anchor moveWithCells="1">
              <from>
                <xdr:col>14</xdr:col>
                <xdr:colOff>60960</xdr:colOff>
                <xdr:row>23</xdr:row>
                <xdr:rowOff>0</xdr:rowOff>
              </from>
              <to>
                <xdr:col>17</xdr:col>
                <xdr:colOff>548640</xdr:colOff>
                <xdr:row>24</xdr:row>
                <xdr:rowOff>45720</xdr:rowOff>
              </to>
            </anchor>
          </controlPr>
        </control>
      </mc:Choice>
      <mc:Fallback>
        <control shapeId="127000" r:id="rId49" name="CheckBox24"/>
      </mc:Fallback>
    </mc:AlternateContent>
    <mc:AlternateContent xmlns:mc="http://schemas.openxmlformats.org/markup-compatibility/2006">
      <mc:Choice Requires="x14">
        <control shapeId="127001" r:id="rId51" name="CheckBox25">
          <controlPr defaultSize="0" autoLine="0" r:id="rId52">
            <anchor moveWithCells="1">
              <from>
                <xdr:col>14</xdr:col>
                <xdr:colOff>60960</xdr:colOff>
                <xdr:row>24</xdr:row>
                <xdr:rowOff>30480</xdr:rowOff>
              </from>
              <to>
                <xdr:col>17</xdr:col>
                <xdr:colOff>76200</xdr:colOff>
                <xdr:row>25</xdr:row>
                <xdr:rowOff>76200</xdr:rowOff>
              </to>
            </anchor>
          </controlPr>
        </control>
      </mc:Choice>
      <mc:Fallback>
        <control shapeId="127001" r:id="rId51" name="CheckBox25"/>
      </mc:Fallback>
    </mc:AlternateContent>
    <mc:AlternateContent xmlns:mc="http://schemas.openxmlformats.org/markup-compatibility/2006">
      <mc:Choice Requires="x14">
        <control shapeId="127002" r:id="rId53" name="CheckBox26">
          <controlPr defaultSize="0" autoLine="0" r:id="rId54">
            <anchor moveWithCells="1">
              <from>
                <xdr:col>14</xdr:col>
                <xdr:colOff>60960</xdr:colOff>
                <xdr:row>28</xdr:row>
                <xdr:rowOff>76200</xdr:rowOff>
              </from>
              <to>
                <xdr:col>16</xdr:col>
                <xdr:colOff>182880</xdr:colOff>
                <xdr:row>29</xdr:row>
                <xdr:rowOff>144780</xdr:rowOff>
              </to>
            </anchor>
          </controlPr>
        </control>
      </mc:Choice>
      <mc:Fallback>
        <control shapeId="127002" r:id="rId53" name="CheckBox26"/>
      </mc:Fallback>
    </mc:AlternateContent>
    <mc:AlternateContent xmlns:mc="http://schemas.openxmlformats.org/markup-compatibility/2006">
      <mc:Choice Requires="x14">
        <control shapeId="127003" r:id="rId55" name="CheckBox27">
          <controlPr defaultSize="0" autoLine="0" r:id="rId56">
            <anchor moveWithCells="1">
              <from>
                <xdr:col>14</xdr:col>
                <xdr:colOff>60960</xdr:colOff>
                <xdr:row>29</xdr:row>
                <xdr:rowOff>152400</xdr:rowOff>
              </from>
              <to>
                <xdr:col>17</xdr:col>
                <xdr:colOff>220980</xdr:colOff>
                <xdr:row>31</xdr:row>
                <xdr:rowOff>38100</xdr:rowOff>
              </to>
            </anchor>
          </controlPr>
        </control>
      </mc:Choice>
      <mc:Fallback>
        <control shapeId="127003" r:id="rId55" name="CheckBox27"/>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AF89E-5A4B-4BB8-81E1-C08DE8B856C8}">
  <sheetPr codeName="Sheet35">
    <tabColor rgb="FF99CCFF"/>
    <pageSetUpPr fitToPage="1"/>
  </sheetPr>
  <dimension ref="A1:K55"/>
  <sheetViews>
    <sheetView zoomScaleNormal="100" workbookViewId="0">
      <selection activeCell="A6" sqref="A6"/>
    </sheetView>
  </sheetViews>
  <sheetFormatPr defaultRowHeight="14.4" x14ac:dyDescent="0.3"/>
  <cols>
    <col min="1" max="1" width="25.109375" style="535" customWidth="1"/>
    <col min="2" max="2" width="18.5546875" customWidth="1"/>
    <col min="3" max="5" width="17.44140625" customWidth="1"/>
    <col min="11" max="11" width="0" hidden="1" customWidth="1"/>
  </cols>
  <sheetData>
    <row r="1" spans="1:11" ht="15" thickBot="1" x14ac:dyDescent="0.35">
      <c r="A1" s="80" t="s">
        <v>36</v>
      </c>
      <c r="B1" s="1169">
        <f>+'Budget Summary'!D9</f>
        <v>0</v>
      </c>
      <c r="C1" s="1169"/>
      <c r="D1" s="81" t="s">
        <v>13</v>
      </c>
      <c r="E1" s="82">
        <f>'Budget Summary'!H9</f>
        <v>0</v>
      </c>
    </row>
    <row r="2" spans="1:11" ht="16.2" thickBot="1" x14ac:dyDescent="0.35">
      <c r="A2" s="1170" t="s">
        <v>685</v>
      </c>
      <c r="B2" s="1171"/>
      <c r="C2" s="1171"/>
      <c r="D2" s="1171"/>
      <c r="E2" s="1172"/>
    </row>
    <row r="3" spans="1:11" ht="28.95" customHeight="1" x14ac:dyDescent="0.3">
      <c r="A3" s="1019" t="s">
        <v>686</v>
      </c>
      <c r="B3" s="967"/>
      <c r="C3" s="967"/>
      <c r="D3" s="967"/>
      <c r="E3" s="968"/>
    </row>
    <row r="4" spans="1:11" ht="15" thickBot="1" x14ac:dyDescent="0.35">
      <c r="A4" s="588">
        <v>1</v>
      </c>
      <c r="B4" s="589">
        <v>2</v>
      </c>
      <c r="C4" s="589">
        <v>3</v>
      </c>
      <c r="D4" s="589">
        <v>4</v>
      </c>
      <c r="E4" s="238"/>
    </row>
    <row r="5" spans="1:11" ht="15" thickBot="1" x14ac:dyDescent="0.35">
      <c r="A5" s="459" t="s">
        <v>14</v>
      </c>
      <c r="B5" s="460" t="s">
        <v>15</v>
      </c>
      <c r="C5" s="460" t="s">
        <v>16</v>
      </c>
      <c r="D5" s="460" t="s">
        <v>17</v>
      </c>
      <c r="E5" s="460" t="s">
        <v>18</v>
      </c>
      <c r="K5">
        <v>1</v>
      </c>
    </row>
    <row r="6" spans="1:11" ht="15" thickBot="1" x14ac:dyDescent="0.35">
      <c r="A6" s="750"/>
      <c r="B6" s="461" t="s">
        <v>19</v>
      </c>
      <c r="C6" s="461" t="s">
        <v>20</v>
      </c>
      <c r="D6" s="461" t="s">
        <v>21</v>
      </c>
      <c r="E6" s="461" t="s">
        <v>22</v>
      </c>
      <c r="K6">
        <v>2</v>
      </c>
    </row>
    <row r="7" spans="1:11" ht="28.95" customHeight="1" thickBot="1" x14ac:dyDescent="0.35">
      <c r="A7" s="462" t="s">
        <v>529</v>
      </c>
      <c r="B7" s="518"/>
      <c r="C7" s="518"/>
      <c r="D7" s="519"/>
      <c r="E7" s="537">
        <f>B7+C7+D7</f>
        <v>0</v>
      </c>
      <c r="K7">
        <v>3</v>
      </c>
    </row>
    <row r="8" spans="1:11" ht="15" thickBot="1" x14ac:dyDescent="0.35">
      <c r="A8" s="463" t="s">
        <v>530</v>
      </c>
      <c r="B8" s="695" t="str">
        <f>IF(ISERROR(B7/E7),"",B7/E7)</f>
        <v/>
      </c>
      <c r="C8" s="696" t="str">
        <f>IF(ISERROR(C7/E7),"",C7/E7)</f>
        <v/>
      </c>
      <c r="D8" s="697" t="str">
        <f>IF(ISERROR(D7/E7),"",D7/E7)</f>
        <v/>
      </c>
      <c r="E8" s="520">
        <v>1</v>
      </c>
      <c r="K8">
        <v>4</v>
      </c>
    </row>
    <row r="9" spans="1:11" x14ac:dyDescent="0.3">
      <c r="A9" s="52"/>
      <c r="B9" s="235" t="s">
        <v>23</v>
      </c>
      <c r="C9" s="235" t="s">
        <v>24</v>
      </c>
      <c r="D9" s="235" t="s">
        <v>25</v>
      </c>
      <c r="E9" s="2"/>
      <c r="K9">
        <v>5</v>
      </c>
    </row>
    <row r="10" spans="1:11" x14ac:dyDescent="0.3">
      <c r="A10" s="52"/>
      <c r="B10" s="83" t="s">
        <v>26</v>
      </c>
      <c r="E10" s="2"/>
      <c r="K10">
        <v>6</v>
      </c>
    </row>
    <row r="11" spans="1:11" ht="15" thickBot="1" x14ac:dyDescent="0.35">
      <c r="A11" s="52"/>
      <c r="E11" s="2"/>
      <c r="K11">
        <v>7</v>
      </c>
    </row>
    <row r="12" spans="1:11" ht="15" thickBot="1" x14ac:dyDescent="0.35">
      <c r="A12" s="464" t="s">
        <v>27</v>
      </c>
      <c r="B12" s="535" t="s">
        <v>7</v>
      </c>
      <c r="C12" s="535"/>
      <c r="D12" s="535"/>
      <c r="E12" s="536"/>
      <c r="K12">
        <v>8</v>
      </c>
    </row>
    <row r="13" spans="1:11" ht="15" thickBot="1" x14ac:dyDescent="0.35">
      <c r="A13" s="1173" t="s">
        <v>535</v>
      </c>
      <c r="B13" s="1174"/>
      <c r="C13" s="521"/>
      <c r="D13" s="465" t="s">
        <v>877</v>
      </c>
      <c r="E13" s="79"/>
      <c r="K13">
        <v>9</v>
      </c>
    </row>
    <row r="14" spans="1:11" ht="15" thickBot="1" x14ac:dyDescent="0.35">
      <c r="A14" s="466" t="s">
        <v>28</v>
      </c>
      <c r="B14" s="467" t="s">
        <v>29</v>
      </c>
      <c r="C14" s="467" t="s">
        <v>368</v>
      </c>
      <c r="D14" s="468" t="s">
        <v>30</v>
      </c>
      <c r="E14" s="469" t="s">
        <v>31</v>
      </c>
      <c r="K14">
        <v>10</v>
      </c>
    </row>
    <row r="15" spans="1:11" x14ac:dyDescent="0.3">
      <c r="A15" s="590" t="s">
        <v>531</v>
      </c>
      <c r="B15" s="698" t="str">
        <f>B8</f>
        <v/>
      </c>
      <c r="C15" s="699" t="str">
        <f>IF(ISERROR(B15*C13),"",B15*C13)</f>
        <v/>
      </c>
      <c r="D15" s="522">
        <v>2.21</v>
      </c>
      <c r="E15" s="523" t="str">
        <f>IF(ISERROR(C15*D15),"",C15*D15)</f>
        <v/>
      </c>
      <c r="K15">
        <v>11</v>
      </c>
    </row>
    <row r="16" spans="1:11" x14ac:dyDescent="0.3">
      <c r="A16" s="470" t="s">
        <v>532</v>
      </c>
      <c r="B16" s="700" t="str">
        <f>C8</f>
        <v/>
      </c>
      <c r="C16" s="701" t="str">
        <f>IF(ISERROR(B16*C13),"",B16*C13)</f>
        <v/>
      </c>
      <c r="D16" s="524">
        <v>1.91</v>
      </c>
      <c r="E16" s="525" t="str">
        <f>IF(ISERROR(C16*D16),"",C16*D16)</f>
        <v/>
      </c>
      <c r="K16">
        <v>12</v>
      </c>
    </row>
    <row r="17" spans="1:5" ht="15" thickBot="1" x14ac:dyDescent="0.35">
      <c r="A17" s="471" t="s">
        <v>533</v>
      </c>
      <c r="B17" s="702" t="str">
        <f>D8</f>
        <v/>
      </c>
      <c r="C17" s="703" t="str">
        <f>IF(ISERROR(B17*C13),"",B17*C13)</f>
        <v/>
      </c>
      <c r="D17" s="526">
        <v>0.45</v>
      </c>
      <c r="E17" s="527" t="str">
        <f>IF(ISERROR(C17*D17),"",C17*D17)</f>
        <v/>
      </c>
    </row>
    <row r="18" spans="1:5" ht="15" thickBot="1" x14ac:dyDescent="0.35">
      <c r="A18" s="1175" t="s">
        <v>534</v>
      </c>
      <c r="B18" s="1176"/>
      <c r="C18" s="1176"/>
      <c r="D18" s="1177"/>
      <c r="E18" s="528">
        <f>SUM(E15:E17)</f>
        <v>0</v>
      </c>
    </row>
    <row r="19" spans="1:5" ht="15" thickBot="1" x14ac:dyDescent="0.35">
      <c r="A19" s="52"/>
      <c r="E19" s="529"/>
    </row>
    <row r="20" spans="1:5" ht="15" thickBot="1" x14ac:dyDescent="0.35">
      <c r="A20" s="464" t="s">
        <v>32</v>
      </c>
      <c r="B20" t="s">
        <v>7</v>
      </c>
      <c r="E20" s="2"/>
    </row>
    <row r="21" spans="1:5" ht="15" thickBot="1" x14ac:dyDescent="0.35">
      <c r="A21" s="1173" t="s">
        <v>536</v>
      </c>
      <c r="B21" s="1174"/>
      <c r="C21" s="521"/>
      <c r="D21" s="465" t="s">
        <v>877</v>
      </c>
      <c r="E21" s="79"/>
    </row>
    <row r="22" spans="1:5" ht="15" thickBot="1" x14ac:dyDescent="0.35">
      <c r="A22" s="466" t="s">
        <v>28</v>
      </c>
      <c r="B22" s="467" t="s">
        <v>29</v>
      </c>
      <c r="C22" s="467" t="s">
        <v>368</v>
      </c>
      <c r="D22" s="468" t="s">
        <v>30</v>
      </c>
      <c r="E22" s="469" t="s">
        <v>31</v>
      </c>
    </row>
    <row r="23" spans="1:5" x14ac:dyDescent="0.3">
      <c r="A23" s="590" t="s">
        <v>531</v>
      </c>
      <c r="B23" s="698" t="str">
        <f>B8</f>
        <v/>
      </c>
      <c r="C23" s="699" t="str">
        <f>IF(ISERROR(B23*C21),"",B23*C21)</f>
        <v/>
      </c>
      <c r="D23" s="522">
        <v>4.03</v>
      </c>
      <c r="E23" s="523" t="str">
        <f>IF(ISERROR(C23*D23),"",C23*D23)</f>
        <v/>
      </c>
    </row>
    <row r="24" spans="1:5" x14ac:dyDescent="0.3">
      <c r="A24" s="470" t="s">
        <v>532</v>
      </c>
      <c r="B24" s="700" t="str">
        <f>C8</f>
        <v/>
      </c>
      <c r="C24" s="701" t="str">
        <f>IF(ISERROR(B24*C21),"",B24*C21)</f>
        <v/>
      </c>
      <c r="D24" s="524">
        <v>3.63</v>
      </c>
      <c r="E24" s="525" t="str">
        <f>IF(ISERROR(C24*D24),"",C24*D24)</f>
        <v/>
      </c>
    </row>
    <row r="25" spans="1:5" ht="15" thickBot="1" x14ac:dyDescent="0.35">
      <c r="A25" s="471" t="s">
        <v>533</v>
      </c>
      <c r="B25" s="702" t="str">
        <f>D8</f>
        <v/>
      </c>
      <c r="C25" s="703" t="str">
        <f>IF(ISERROR(B25*C21),"",B25*C21)</f>
        <v/>
      </c>
      <c r="D25" s="526">
        <v>0.47</v>
      </c>
      <c r="E25" s="527" t="str">
        <f>IF(ISERROR(C25*D25),"",C25*D25)</f>
        <v/>
      </c>
    </row>
    <row r="26" spans="1:5" ht="15" thickBot="1" x14ac:dyDescent="0.35">
      <c r="A26" s="1175" t="s">
        <v>534</v>
      </c>
      <c r="B26" s="1176"/>
      <c r="C26" s="1176"/>
      <c r="D26" s="1177"/>
      <c r="E26" s="528">
        <f>SUM(E23:E25)</f>
        <v>0</v>
      </c>
    </row>
    <row r="27" spans="1:5" ht="15" thickBot="1" x14ac:dyDescent="0.35">
      <c r="A27" s="92"/>
      <c r="B27" s="235"/>
      <c r="C27" s="235"/>
      <c r="D27" s="235"/>
      <c r="E27" s="529"/>
    </row>
    <row r="28" spans="1:5" ht="15" thickBot="1" x14ac:dyDescent="0.35">
      <c r="A28" s="464" t="s">
        <v>33</v>
      </c>
      <c r="B28" t="s">
        <v>7</v>
      </c>
      <c r="D28" s="235"/>
      <c r="E28" s="2"/>
    </row>
    <row r="29" spans="1:5" ht="15" thickBot="1" x14ac:dyDescent="0.35">
      <c r="A29" s="1173" t="s">
        <v>537</v>
      </c>
      <c r="B29" s="1174"/>
      <c r="C29" s="521"/>
      <c r="D29" s="465" t="s">
        <v>877</v>
      </c>
      <c r="E29" s="79"/>
    </row>
    <row r="30" spans="1:5" ht="15" thickBot="1" x14ac:dyDescent="0.35">
      <c r="A30" s="466" t="s">
        <v>28</v>
      </c>
      <c r="B30" s="467" t="s">
        <v>29</v>
      </c>
      <c r="C30" s="467" t="s">
        <v>368</v>
      </c>
      <c r="D30" s="468" t="s">
        <v>30</v>
      </c>
      <c r="E30" s="469" t="s">
        <v>31</v>
      </c>
    </row>
    <row r="31" spans="1:5" x14ac:dyDescent="0.3">
      <c r="A31" s="590" t="s">
        <v>531</v>
      </c>
      <c r="B31" s="698" t="str">
        <f>B8</f>
        <v/>
      </c>
      <c r="C31" s="699" t="str">
        <f>IF(ISERROR(B31*C29),"",B31*C29)</f>
        <v/>
      </c>
      <c r="D31" s="522">
        <v>1.18</v>
      </c>
      <c r="E31" s="523" t="str">
        <f>IF(ISERROR(C31*D31),"",C31*D31)</f>
        <v/>
      </c>
    </row>
    <row r="32" spans="1:5" x14ac:dyDescent="0.3">
      <c r="A32" s="470" t="s">
        <v>532</v>
      </c>
      <c r="B32" s="700" t="str">
        <f>C8</f>
        <v/>
      </c>
      <c r="C32" s="701" t="str">
        <f>IF(ISERROR(B32*C29),"",B32*C29)</f>
        <v/>
      </c>
      <c r="D32" s="524">
        <v>0.64</v>
      </c>
      <c r="E32" s="525" t="str">
        <f>IF(ISERROR(C32*D32),"",C32*D32)</f>
        <v/>
      </c>
    </row>
    <row r="33" spans="1:5" ht="15" thickBot="1" x14ac:dyDescent="0.35">
      <c r="A33" s="471" t="s">
        <v>533</v>
      </c>
      <c r="B33" s="702" t="str">
        <f>D8</f>
        <v/>
      </c>
      <c r="C33" s="703" t="str">
        <f>IF(ISERROR(B33*C29),"",B33*C29)</f>
        <v/>
      </c>
      <c r="D33" s="526">
        <v>0.19</v>
      </c>
      <c r="E33" s="527" t="str">
        <f>IF(ISERROR(C33*D33),"",C33*D33)</f>
        <v/>
      </c>
    </row>
    <row r="34" spans="1:5" ht="15" thickBot="1" x14ac:dyDescent="0.35">
      <c r="A34" s="1175" t="s">
        <v>534</v>
      </c>
      <c r="B34" s="1176"/>
      <c r="C34" s="1176"/>
      <c r="D34" s="1177"/>
      <c r="E34" s="528">
        <f>SUM(E31:E33)</f>
        <v>0</v>
      </c>
    </row>
    <row r="35" spans="1:5" ht="15" thickBot="1" x14ac:dyDescent="0.35">
      <c r="A35" s="52"/>
      <c r="E35" s="2"/>
    </row>
    <row r="36" spans="1:5" ht="15" thickBot="1" x14ac:dyDescent="0.35">
      <c r="A36" s="1186" t="s">
        <v>538</v>
      </c>
      <c r="B36" s="1187"/>
      <c r="C36" s="1187"/>
      <c r="D36" s="1188"/>
      <c r="E36" s="530">
        <f>E18+E26+E34</f>
        <v>0</v>
      </c>
    </row>
    <row r="37" spans="1:5" ht="15" thickBot="1" x14ac:dyDescent="0.35">
      <c r="A37" s="52"/>
      <c r="E37" s="2"/>
    </row>
    <row r="38" spans="1:5" ht="15" thickBot="1" x14ac:dyDescent="0.35">
      <c r="A38" s="87" t="s">
        <v>539</v>
      </c>
      <c r="B38" s="83"/>
      <c r="C38" s="83"/>
      <c r="D38" s="531">
        <v>12</v>
      </c>
      <c r="E38" s="2"/>
    </row>
    <row r="39" spans="1:5" ht="15" thickBot="1" x14ac:dyDescent="0.35">
      <c r="A39" s="87" t="s">
        <v>540</v>
      </c>
      <c r="E39" s="532">
        <f xml:space="preserve"> ROUND(E36*D38,2)</f>
        <v>0</v>
      </c>
    </row>
    <row r="40" spans="1:5" ht="15" thickBot="1" x14ac:dyDescent="0.35">
      <c r="A40" s="1189" t="s">
        <v>34</v>
      </c>
      <c r="B40" s="1190"/>
      <c r="C40" s="243" t="s">
        <v>35</v>
      </c>
      <c r="D40" s="472" t="s">
        <v>30</v>
      </c>
      <c r="E40" s="473" t="s">
        <v>31</v>
      </c>
    </row>
    <row r="41" spans="1:5" ht="15" thickBot="1" x14ac:dyDescent="0.35">
      <c r="A41" s="1178" t="s">
        <v>541</v>
      </c>
      <c r="B41" s="1179"/>
      <c r="C41" s="533">
        <f>C21</f>
        <v>0</v>
      </c>
      <c r="D41" s="534">
        <v>0.3</v>
      </c>
      <c r="E41" s="532">
        <f>C41*D41*D38</f>
        <v>0</v>
      </c>
    </row>
    <row r="42" spans="1:5" ht="14.4" customHeight="1" x14ac:dyDescent="0.3">
      <c r="A42" s="1180" t="s">
        <v>687</v>
      </c>
      <c r="B42" s="1181"/>
      <c r="C42" s="1181"/>
      <c r="D42" s="1181"/>
      <c r="E42" s="1182"/>
    </row>
    <row r="43" spans="1:5" x14ac:dyDescent="0.3">
      <c r="A43" s="770"/>
      <c r="B43" s="759"/>
      <c r="C43" s="759"/>
      <c r="D43" s="759"/>
      <c r="E43" s="760"/>
    </row>
    <row r="44" spans="1:5" ht="14.4" customHeight="1" x14ac:dyDescent="0.3">
      <c r="A44" s="87" t="s">
        <v>688</v>
      </c>
      <c r="B44" s="88"/>
      <c r="C44" s="88"/>
      <c r="E44" s="2"/>
    </row>
    <row r="45" spans="1:5" ht="30" customHeight="1" x14ac:dyDescent="0.3">
      <c r="A45" s="1183" t="s">
        <v>734</v>
      </c>
      <c r="B45" s="1184"/>
      <c r="C45" s="1184"/>
      <c r="D45" s="1184"/>
      <c r="E45" s="1185"/>
    </row>
    <row r="46" spans="1:5" ht="19.95" customHeight="1" x14ac:dyDescent="0.3">
      <c r="A46" s="1194" t="s">
        <v>735</v>
      </c>
      <c r="B46" s="1195"/>
      <c r="C46" s="1195"/>
      <c r="D46" s="1195"/>
      <c r="E46" s="1196"/>
    </row>
    <row r="47" spans="1:5" ht="19.95" customHeight="1" x14ac:dyDescent="0.3">
      <c r="A47" s="1183" t="s">
        <v>689</v>
      </c>
      <c r="B47" s="1184"/>
      <c r="C47" s="1184"/>
      <c r="D47" s="1184"/>
      <c r="E47" s="1185"/>
    </row>
    <row r="48" spans="1:5" ht="19.95" customHeight="1" x14ac:dyDescent="0.3">
      <c r="A48" s="1183" t="s">
        <v>690</v>
      </c>
      <c r="B48" s="1184"/>
      <c r="C48" s="1184"/>
      <c r="D48" s="1184"/>
      <c r="E48" s="1185"/>
    </row>
    <row r="49" spans="1:5" ht="19.95" customHeight="1" x14ac:dyDescent="0.3">
      <c r="A49" s="1183" t="s">
        <v>691</v>
      </c>
      <c r="B49" s="1184"/>
      <c r="C49" s="1184"/>
      <c r="D49" s="1184"/>
      <c r="E49" s="1185"/>
    </row>
    <row r="50" spans="1:5" ht="19.95" customHeight="1" x14ac:dyDescent="0.3">
      <c r="A50" s="1183" t="s">
        <v>692</v>
      </c>
      <c r="B50" s="1184"/>
      <c r="C50" s="1184"/>
      <c r="D50" s="1184"/>
      <c r="E50" s="1185"/>
    </row>
    <row r="51" spans="1:5" ht="30" customHeight="1" x14ac:dyDescent="0.3">
      <c r="A51" s="1191" t="s">
        <v>693</v>
      </c>
      <c r="B51" s="1184"/>
      <c r="C51" s="1184"/>
      <c r="D51" s="1184"/>
      <c r="E51" s="1185"/>
    </row>
    <row r="52" spans="1:5" ht="28.2" customHeight="1" x14ac:dyDescent="0.3">
      <c r="A52" s="1191" t="s">
        <v>694</v>
      </c>
      <c r="B52" s="1184"/>
      <c r="C52" s="1184"/>
      <c r="D52" s="1184"/>
      <c r="E52" s="1185"/>
    </row>
    <row r="53" spans="1:5" ht="15" thickBot="1" x14ac:dyDescent="0.35">
      <c r="A53" s="1197"/>
      <c r="B53" s="1198"/>
      <c r="C53" s="1198"/>
      <c r="D53" s="1198"/>
      <c r="E53" s="1199"/>
    </row>
    <row r="54" spans="1:5" ht="15" thickBot="1" x14ac:dyDescent="0.35">
      <c r="A54" s="1192" t="s">
        <v>685</v>
      </c>
      <c r="B54" s="1193"/>
      <c r="C54" s="1193"/>
      <c r="D54" s="1193"/>
      <c r="E54" s="477"/>
    </row>
    <row r="55" spans="1:5" ht="15" thickBot="1" x14ac:dyDescent="0.35">
      <c r="A55" s="475" t="s">
        <v>636</v>
      </c>
      <c r="B55" s="476"/>
      <c r="C55" s="474"/>
      <c r="D55" s="474"/>
      <c r="E55" s="477" t="s">
        <v>878</v>
      </c>
    </row>
  </sheetData>
  <sheetProtection algorithmName="SHA-512" hashValue="wZUMn3iB/y3G74MLwieyXuI1Fz5f35iFUg4pVFddK1GirvqeQbar1ruY/I5jb+ncLd9vNoLWCo6/2DcK00aXKg==" saltValue="eBkE9yZih9SyROUygA1sTg==" spinCount="100000" sheet="1" objects="1" scenarios="1"/>
  <mergeCells count="23">
    <mergeCell ref="A51:E51"/>
    <mergeCell ref="A52:E52"/>
    <mergeCell ref="A54:D54"/>
    <mergeCell ref="A46:E46"/>
    <mergeCell ref="A47:E47"/>
    <mergeCell ref="A48:E48"/>
    <mergeCell ref="A49:E49"/>
    <mergeCell ref="A53:E53"/>
    <mergeCell ref="A41:B41"/>
    <mergeCell ref="A3:E3"/>
    <mergeCell ref="A42:E42"/>
    <mergeCell ref="A45:E45"/>
    <mergeCell ref="A50:E50"/>
    <mergeCell ref="A26:D26"/>
    <mergeCell ref="A29:B29"/>
    <mergeCell ref="A34:D34"/>
    <mergeCell ref="A36:D36"/>
    <mergeCell ref="A40:B40"/>
    <mergeCell ref="B1:C1"/>
    <mergeCell ref="A2:E2"/>
    <mergeCell ref="A13:B13"/>
    <mergeCell ref="A18:D18"/>
    <mergeCell ref="A21:B21"/>
  </mergeCells>
  <dataValidations disablePrompts="1" count="1">
    <dataValidation type="list" allowBlank="1" showInputMessage="1" showErrorMessage="1" sqref="D38" xr:uid="{1EA3DA7C-866D-4088-A5A1-2C73C969338A}">
      <formula1>$K$5:$K$16</formula1>
    </dataValidation>
  </dataValidations>
  <pageMargins left="0.7" right="0.7" top="0.75" bottom="0.75" header="0.3" footer="0.3"/>
  <pageSetup scale="94" fitToHeight="0" orientation="portrait" r:id="rId1"/>
  <ignoredErrors>
    <ignoredError sqref="E14:E20 E22:E2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74C0-5DE9-4075-8363-B36E83775EA2}">
  <sheetPr codeName="Sheet6">
    <tabColor rgb="FF99CCFF"/>
    <pageSetUpPr fitToPage="1"/>
  </sheetPr>
  <dimension ref="A1:T51"/>
  <sheetViews>
    <sheetView zoomScaleNormal="100" workbookViewId="0">
      <selection activeCell="B8" sqref="B8:C8"/>
    </sheetView>
  </sheetViews>
  <sheetFormatPr defaultRowHeight="14.4" x14ac:dyDescent="0.3"/>
  <cols>
    <col min="2" max="3" width="10.5546875" customWidth="1"/>
    <col min="4" max="4" width="18" customWidth="1"/>
    <col min="10" max="10" width="12.5546875" customWidth="1"/>
    <col min="11" max="11" width="12.44140625" customWidth="1"/>
    <col min="12" max="12" width="15.33203125" customWidth="1"/>
    <col min="13" max="13" width="16.6640625" customWidth="1"/>
  </cols>
  <sheetData>
    <row r="1" spans="1:13" ht="15" thickBot="1" x14ac:dyDescent="0.35">
      <c r="A1" s="80" t="s">
        <v>36</v>
      </c>
      <c r="B1" s="3"/>
      <c r="C1" s="1200">
        <f>'Budget Summary'!$D9</f>
        <v>0</v>
      </c>
      <c r="D1" s="1200"/>
      <c r="E1" s="1200"/>
      <c r="F1" s="1200"/>
      <c r="G1" s="1200"/>
      <c r="H1" s="1200"/>
      <c r="I1" s="1200"/>
      <c r="J1" s="1200"/>
      <c r="K1" s="3"/>
      <c r="L1" s="81" t="s">
        <v>13</v>
      </c>
      <c r="M1" s="103">
        <f>'Budget Summary'!$H9</f>
        <v>0</v>
      </c>
    </row>
    <row r="2" spans="1:13" ht="16.2" thickBot="1" x14ac:dyDescent="0.35">
      <c r="A2" s="1201" t="s">
        <v>623</v>
      </c>
      <c r="B2" s="1202"/>
      <c r="C2" s="1202"/>
      <c r="D2" s="1202"/>
      <c r="E2" s="1202"/>
      <c r="F2" s="1202"/>
      <c r="G2" s="1202"/>
      <c r="H2" s="1202"/>
      <c r="I2" s="1202"/>
      <c r="J2" s="1202"/>
      <c r="K2" s="1202"/>
      <c r="L2" s="1202"/>
      <c r="M2" s="1203"/>
    </row>
    <row r="3" spans="1:13" x14ac:dyDescent="0.3">
      <c r="A3" s="1210" t="s">
        <v>369</v>
      </c>
      <c r="B3" s="1211"/>
      <c r="C3" s="1211"/>
      <c r="D3" s="1211"/>
      <c r="E3" s="1211"/>
      <c r="F3" s="1211"/>
      <c r="G3" s="1211"/>
      <c r="H3" s="1211"/>
      <c r="I3" s="1211"/>
      <c r="J3" s="1211"/>
      <c r="K3" s="1211"/>
      <c r="L3" s="1211"/>
      <c r="M3" s="1212"/>
    </row>
    <row r="4" spans="1:13" x14ac:dyDescent="0.3">
      <c r="A4" s="1213"/>
      <c r="B4" s="1006"/>
      <c r="C4" s="1006"/>
      <c r="D4" s="1006"/>
      <c r="E4" s="1006"/>
      <c r="F4" s="1006"/>
      <c r="G4" s="1006"/>
      <c r="H4" s="1006"/>
      <c r="I4" s="1006"/>
      <c r="J4" s="1006"/>
      <c r="K4" s="1006"/>
      <c r="L4" s="1006"/>
      <c r="M4" s="1214"/>
    </row>
    <row r="5" spans="1:13" ht="15" thickBot="1" x14ac:dyDescent="0.35">
      <c r="A5" s="87"/>
      <c r="B5" s="88"/>
      <c r="C5" s="88"/>
      <c r="D5" s="88"/>
      <c r="E5" s="88"/>
      <c r="F5" s="88"/>
      <c r="G5" s="88"/>
      <c r="H5" s="88"/>
      <c r="I5" s="88"/>
      <c r="J5" s="88"/>
      <c r="K5" s="88"/>
      <c r="L5" s="88"/>
      <c r="M5" s="2"/>
    </row>
    <row r="6" spans="1:13" ht="15.75" customHeight="1" thickBot="1" x14ac:dyDescent="0.35">
      <c r="A6" s="1204" t="s">
        <v>349</v>
      </c>
      <c r="B6" s="1111"/>
      <c r="C6" s="1111"/>
      <c r="D6" s="1111"/>
      <c r="E6" s="1111"/>
      <c r="F6" s="1111"/>
      <c r="G6" s="1111"/>
      <c r="H6" s="1111"/>
      <c r="I6" s="1111"/>
      <c r="J6" s="1111"/>
      <c r="K6" s="1111"/>
      <c r="L6" s="1112"/>
      <c r="M6" s="1205" t="s">
        <v>38</v>
      </c>
    </row>
    <row r="7" spans="1:13" ht="29.4" thickBot="1" x14ac:dyDescent="0.35">
      <c r="A7" s="101"/>
      <c r="B7" s="1207" t="s">
        <v>612</v>
      </c>
      <c r="C7" s="1208"/>
      <c r="D7" s="101" t="s">
        <v>426</v>
      </c>
      <c r="E7" s="1207" t="s">
        <v>350</v>
      </c>
      <c r="F7" s="1209"/>
      <c r="G7" s="1208"/>
      <c r="H7" s="1207" t="s">
        <v>351</v>
      </c>
      <c r="I7" s="1208"/>
      <c r="J7" s="101" t="s">
        <v>352</v>
      </c>
      <c r="K7" s="101" t="s">
        <v>353</v>
      </c>
      <c r="L7" s="101" t="s">
        <v>354</v>
      </c>
      <c r="M7" s="1206"/>
    </row>
    <row r="8" spans="1:13" x14ac:dyDescent="0.3">
      <c r="A8" s="440" t="s">
        <v>67</v>
      </c>
      <c r="B8" s="1215"/>
      <c r="C8" s="1215"/>
      <c r="D8" s="441"/>
      <c r="E8" s="1215"/>
      <c r="F8" s="1215"/>
      <c r="G8" s="1215"/>
      <c r="H8" s="1215"/>
      <c r="I8" s="1215"/>
      <c r="J8" s="321"/>
      <c r="K8" s="441"/>
      <c r="L8" s="442"/>
      <c r="M8" s="443"/>
    </row>
    <row r="9" spans="1:13" x14ac:dyDescent="0.3">
      <c r="A9" s="444" t="s">
        <v>68</v>
      </c>
      <c r="B9" s="1216"/>
      <c r="C9" s="1216"/>
      <c r="D9" s="445"/>
      <c r="E9" s="1216"/>
      <c r="F9" s="1216"/>
      <c r="G9" s="1216"/>
      <c r="H9" s="1216"/>
      <c r="I9" s="1216"/>
      <c r="J9" s="222"/>
      <c r="K9" s="445"/>
      <c r="L9" s="446"/>
      <c r="M9" s="447"/>
    </row>
    <row r="10" spans="1:13" x14ac:dyDescent="0.3">
      <c r="A10" s="444" t="s">
        <v>69</v>
      </c>
      <c r="B10" s="1216"/>
      <c r="C10" s="1216"/>
      <c r="D10" s="445"/>
      <c r="E10" s="1216"/>
      <c r="F10" s="1216"/>
      <c r="G10" s="1216"/>
      <c r="H10" s="1216"/>
      <c r="I10" s="1216"/>
      <c r="J10" s="222"/>
      <c r="K10" s="445"/>
      <c r="L10" s="446"/>
      <c r="M10" s="447"/>
    </row>
    <row r="11" spans="1:13" x14ac:dyDescent="0.3">
      <c r="A11" s="444" t="s">
        <v>70</v>
      </c>
      <c r="B11" s="1216"/>
      <c r="C11" s="1216"/>
      <c r="D11" s="445"/>
      <c r="E11" s="1216"/>
      <c r="F11" s="1216"/>
      <c r="G11" s="1216"/>
      <c r="H11" s="1216"/>
      <c r="I11" s="1216"/>
      <c r="J11" s="222"/>
      <c r="K11" s="445"/>
      <c r="L11" s="446"/>
      <c r="M11" s="447"/>
    </row>
    <row r="12" spans="1:13" ht="15" thickBot="1" x14ac:dyDescent="0.35">
      <c r="A12" s="448" t="s">
        <v>71</v>
      </c>
      <c r="B12" s="1219"/>
      <c r="C12" s="1219"/>
      <c r="D12" s="449"/>
      <c r="E12" s="1219"/>
      <c r="F12" s="1219"/>
      <c r="G12" s="1219"/>
      <c r="H12" s="1219"/>
      <c r="I12" s="1219"/>
      <c r="J12" s="226"/>
      <c r="K12" s="449"/>
      <c r="L12" s="450"/>
      <c r="M12" s="451"/>
    </row>
    <row r="13" spans="1:13" ht="15" thickBot="1" x14ac:dyDescent="0.35">
      <c r="A13" s="1220" t="s">
        <v>355</v>
      </c>
      <c r="B13" s="1221"/>
      <c r="C13" s="1221"/>
      <c r="D13" s="1221"/>
      <c r="E13" s="1221"/>
      <c r="F13" s="1221"/>
      <c r="G13" s="1221"/>
      <c r="H13" s="1221"/>
      <c r="I13" s="1221"/>
      <c r="J13" s="1221"/>
      <c r="K13" s="1221"/>
      <c r="L13" s="1222"/>
      <c r="M13" s="452">
        <f>SUM(M8:M12)</f>
        <v>0</v>
      </c>
    </row>
    <row r="14" spans="1:13" x14ac:dyDescent="0.3">
      <c r="A14" s="453"/>
      <c r="B14" s="88"/>
      <c r="C14" s="72"/>
      <c r="D14" s="72"/>
      <c r="M14" s="2"/>
    </row>
    <row r="15" spans="1:13" ht="15" thickBot="1" x14ac:dyDescent="0.35">
      <c r="A15" s="1"/>
      <c r="M15" s="2"/>
    </row>
    <row r="16" spans="1:13" ht="44.25" customHeight="1" thickBot="1" x14ac:dyDescent="0.35">
      <c r="A16" s="1207" t="s">
        <v>356</v>
      </c>
      <c r="B16" s="1209"/>
      <c r="C16" s="1209"/>
      <c r="D16" s="1209"/>
      <c r="E16" s="1209"/>
      <c r="F16" s="1209"/>
      <c r="G16" s="1209"/>
      <c r="H16" s="1209"/>
      <c r="I16" s="1209"/>
      <c r="J16" s="1209"/>
      <c r="K16" s="1209"/>
      <c r="L16" s="1208"/>
      <c r="M16" s="383" t="s">
        <v>38</v>
      </c>
    </row>
    <row r="17" spans="1:13" x14ac:dyDescent="0.3">
      <c r="A17" s="444" t="s">
        <v>67</v>
      </c>
      <c r="B17" s="1217"/>
      <c r="C17" s="1217"/>
      <c r="D17" s="1217"/>
      <c r="E17" s="1217"/>
      <c r="F17" s="1217"/>
      <c r="G17" s="1217"/>
      <c r="H17" s="1217"/>
      <c r="I17" s="1217"/>
      <c r="J17" s="1217"/>
      <c r="K17" s="1217"/>
      <c r="L17" s="1218"/>
      <c r="M17" s="443"/>
    </row>
    <row r="18" spans="1:13" x14ac:dyDescent="0.3">
      <c r="A18" s="444" t="s">
        <v>68</v>
      </c>
      <c r="B18" s="1225" t="s">
        <v>7</v>
      </c>
      <c r="C18" s="1225"/>
      <c r="D18" s="1225"/>
      <c r="E18" s="1225"/>
      <c r="F18" s="1225"/>
      <c r="G18" s="1225"/>
      <c r="H18" s="1225"/>
      <c r="I18" s="1225"/>
      <c r="J18" s="1225"/>
      <c r="K18" s="1225" t="s">
        <v>7</v>
      </c>
      <c r="L18" s="1226"/>
      <c r="M18" s="447"/>
    </row>
    <row r="19" spans="1:13" x14ac:dyDescent="0.3">
      <c r="A19" s="444" t="s">
        <v>69</v>
      </c>
      <c r="B19" s="1225"/>
      <c r="C19" s="1225"/>
      <c r="D19" s="1225"/>
      <c r="E19" s="1225"/>
      <c r="F19" s="1225"/>
      <c r="G19" s="1225"/>
      <c r="H19" s="1225"/>
      <c r="I19" s="1225"/>
      <c r="J19" s="1225"/>
      <c r="K19" s="1225"/>
      <c r="L19" s="1226"/>
      <c r="M19" s="447"/>
    </row>
    <row r="20" spans="1:13" x14ac:dyDescent="0.3">
      <c r="A20" s="444" t="s">
        <v>70</v>
      </c>
      <c r="B20" s="1225"/>
      <c r="C20" s="1225"/>
      <c r="D20" s="1225"/>
      <c r="E20" s="1225"/>
      <c r="F20" s="1225"/>
      <c r="G20" s="1225"/>
      <c r="H20" s="1225"/>
      <c r="I20" s="1225"/>
      <c r="J20" s="1225"/>
      <c r="K20" s="1225"/>
      <c r="L20" s="1226"/>
      <c r="M20" s="447"/>
    </row>
    <row r="21" spans="1:13" ht="15" thickBot="1" x14ac:dyDescent="0.35">
      <c r="A21" s="448" t="s">
        <v>71</v>
      </c>
      <c r="B21" s="1225"/>
      <c r="C21" s="1225"/>
      <c r="D21" s="1225"/>
      <c r="E21" s="1225"/>
      <c r="F21" s="1225"/>
      <c r="G21" s="1225"/>
      <c r="H21" s="1225"/>
      <c r="I21" s="1225"/>
      <c r="J21" s="1225"/>
      <c r="K21" s="1225"/>
      <c r="L21" s="1226"/>
      <c r="M21" s="451"/>
    </row>
    <row r="22" spans="1:13" ht="15" thickBot="1" x14ac:dyDescent="0.35">
      <c r="A22" s="1220" t="s">
        <v>357</v>
      </c>
      <c r="B22" s="1221"/>
      <c r="C22" s="1221"/>
      <c r="D22" s="1221"/>
      <c r="E22" s="1221"/>
      <c r="F22" s="1221"/>
      <c r="G22" s="1221"/>
      <c r="H22" s="1221"/>
      <c r="I22" s="1221"/>
      <c r="J22" s="1221"/>
      <c r="K22" s="1221"/>
      <c r="L22" s="1222"/>
      <c r="M22" s="452">
        <f>SUM(M17:M21)</f>
        <v>0</v>
      </c>
    </row>
    <row r="23" spans="1:13" x14ac:dyDescent="0.3">
      <c r="A23" s="454"/>
      <c r="B23" s="455"/>
      <c r="C23" s="455"/>
      <c r="D23" s="455"/>
      <c r="E23" s="455"/>
      <c r="F23" s="455"/>
      <c r="G23" s="455"/>
      <c r="H23" s="455"/>
      <c r="I23" s="455"/>
      <c r="J23" s="455"/>
      <c r="K23" s="455"/>
      <c r="L23" s="455"/>
      <c r="M23" s="2"/>
    </row>
    <row r="24" spans="1:13" ht="15" thickBot="1" x14ac:dyDescent="0.35">
      <c r="A24" s="454"/>
      <c r="B24" s="455"/>
      <c r="C24" s="455"/>
      <c r="D24" s="455"/>
      <c r="E24" s="455"/>
      <c r="F24" s="455"/>
      <c r="G24" s="455"/>
      <c r="H24" s="455"/>
      <c r="I24" s="455"/>
      <c r="J24" s="455"/>
      <c r="K24" s="455"/>
      <c r="L24" s="455"/>
      <c r="M24" s="2"/>
    </row>
    <row r="25" spans="1:13" ht="43.5" customHeight="1" thickBot="1" x14ac:dyDescent="0.35">
      <c r="A25" s="1207" t="s">
        <v>358</v>
      </c>
      <c r="B25" s="1209"/>
      <c r="C25" s="1209"/>
      <c r="D25" s="1209"/>
      <c r="E25" s="1209"/>
      <c r="F25" s="1209"/>
      <c r="G25" s="1209"/>
      <c r="H25" s="1209"/>
      <c r="I25" s="1209"/>
      <c r="J25" s="1209"/>
      <c r="K25" s="1209"/>
      <c r="L25" s="1208"/>
      <c r="M25" s="383" t="s">
        <v>38</v>
      </c>
    </row>
    <row r="26" spans="1:13" x14ac:dyDescent="0.3">
      <c r="A26" s="444" t="s">
        <v>67</v>
      </c>
      <c r="B26" s="1217"/>
      <c r="C26" s="1217"/>
      <c r="D26" s="1217"/>
      <c r="E26" s="1217"/>
      <c r="F26" s="1217"/>
      <c r="G26" s="1217"/>
      <c r="H26" s="1217"/>
      <c r="I26" s="1217"/>
      <c r="J26" s="1217"/>
      <c r="K26" s="1217"/>
      <c r="L26" s="1218"/>
      <c r="M26" s="443"/>
    </row>
    <row r="27" spans="1:13" x14ac:dyDescent="0.3">
      <c r="A27" s="444" t="s">
        <v>68</v>
      </c>
      <c r="B27" s="1227"/>
      <c r="C27" s="1227"/>
      <c r="D27" s="1227"/>
      <c r="E27" s="1227"/>
      <c r="F27" s="1227"/>
      <c r="G27" s="1227"/>
      <c r="H27" s="1227"/>
      <c r="I27" s="1227"/>
      <c r="J27" s="1227"/>
      <c r="K27" s="1227"/>
      <c r="L27" s="1228"/>
      <c r="M27" s="456"/>
    </row>
    <row r="28" spans="1:13" x14ac:dyDescent="0.3">
      <c r="A28" s="444" t="s">
        <v>69</v>
      </c>
      <c r="B28" s="1227" t="s">
        <v>7</v>
      </c>
      <c r="C28" s="1227"/>
      <c r="D28" s="1227"/>
      <c r="E28" s="1227"/>
      <c r="F28" s="1227"/>
      <c r="G28" s="1227"/>
      <c r="H28" s="1227"/>
      <c r="I28" s="1227"/>
      <c r="J28" s="1227"/>
      <c r="K28" s="1227" t="s">
        <v>7</v>
      </c>
      <c r="L28" s="1228"/>
      <c r="M28" s="456"/>
    </row>
    <row r="29" spans="1:13" x14ac:dyDescent="0.3">
      <c r="A29" s="444" t="s">
        <v>70</v>
      </c>
      <c r="B29" s="1227"/>
      <c r="C29" s="1227"/>
      <c r="D29" s="1227"/>
      <c r="E29" s="1227"/>
      <c r="F29" s="1227"/>
      <c r="G29" s="1227"/>
      <c r="H29" s="1227"/>
      <c r="I29" s="1227"/>
      <c r="J29" s="1227"/>
      <c r="K29" s="1227"/>
      <c r="L29" s="1228"/>
      <c r="M29" s="456"/>
    </row>
    <row r="30" spans="1:13" ht="15" thickBot="1" x14ac:dyDescent="0.35">
      <c r="A30" s="448" t="s">
        <v>71</v>
      </c>
      <c r="B30" s="1227"/>
      <c r="C30" s="1227"/>
      <c r="D30" s="1227"/>
      <c r="E30" s="1227"/>
      <c r="F30" s="1227"/>
      <c r="G30" s="1227"/>
      <c r="H30" s="1227"/>
      <c r="I30" s="1227"/>
      <c r="J30" s="1227"/>
      <c r="K30" s="1227"/>
      <c r="L30" s="1228"/>
      <c r="M30" s="456"/>
    </row>
    <row r="31" spans="1:13" ht="15" thickBot="1" x14ac:dyDescent="0.35">
      <c r="A31" s="1220" t="s">
        <v>359</v>
      </c>
      <c r="B31" s="1221"/>
      <c r="C31" s="1221"/>
      <c r="D31" s="1221"/>
      <c r="E31" s="1221"/>
      <c r="F31" s="1221"/>
      <c r="G31" s="1221"/>
      <c r="H31" s="1221"/>
      <c r="I31" s="1221"/>
      <c r="J31" s="1221"/>
      <c r="K31" s="1221"/>
      <c r="L31" s="1222"/>
      <c r="M31" s="452">
        <f>SUM(M26:M30)</f>
        <v>0</v>
      </c>
    </row>
    <row r="32" spans="1:13" x14ac:dyDescent="0.3">
      <c r="A32" s="457"/>
      <c r="B32" s="458"/>
      <c r="C32" s="458"/>
      <c r="D32" s="458"/>
      <c r="E32" s="458"/>
      <c r="F32" s="458"/>
      <c r="G32" s="458"/>
      <c r="H32" s="458"/>
      <c r="I32" s="458"/>
      <c r="J32" s="458"/>
      <c r="K32" s="458"/>
      <c r="L32" s="458"/>
      <c r="M32" s="2"/>
    </row>
    <row r="33" spans="1:20" ht="15" thickBot="1" x14ac:dyDescent="0.35">
      <c r="A33" s="457"/>
      <c r="B33" s="458"/>
      <c r="C33" s="458"/>
      <c r="D33" s="458"/>
      <c r="E33" s="458"/>
      <c r="F33" s="458"/>
      <c r="G33" s="458"/>
      <c r="H33" s="458"/>
      <c r="I33" s="458"/>
      <c r="J33" s="458"/>
      <c r="K33" s="458"/>
      <c r="L33" s="458"/>
      <c r="M33" s="2"/>
    </row>
    <row r="34" spans="1:20" ht="15" thickBot="1" x14ac:dyDescent="0.35">
      <c r="A34" s="454"/>
      <c r="B34" s="455"/>
      <c r="C34" s="455"/>
      <c r="D34" s="455"/>
      <c r="E34" s="455"/>
      <c r="F34" s="455"/>
      <c r="G34" s="455"/>
      <c r="H34" s="455"/>
      <c r="J34" s="455"/>
      <c r="K34" s="455"/>
      <c r="L34" s="455" t="s">
        <v>360</v>
      </c>
      <c r="M34" s="73">
        <f>SUM(M13,M22,M31)</f>
        <v>0</v>
      </c>
    </row>
    <row r="35" spans="1:20" x14ac:dyDescent="0.3">
      <c r="A35" s="454"/>
      <c r="B35" s="455"/>
      <c r="C35" s="455"/>
      <c r="D35" s="455"/>
      <c r="E35" s="455"/>
      <c r="F35" s="455"/>
      <c r="G35" s="455"/>
      <c r="H35" s="455"/>
      <c r="I35" s="455"/>
      <c r="J35" s="455"/>
      <c r="K35" s="455"/>
      <c r="L35" s="455"/>
      <c r="M35" s="2"/>
    </row>
    <row r="36" spans="1:20" ht="15" thickBot="1" x14ac:dyDescent="0.35">
      <c r="A36" s="454"/>
      <c r="B36" s="455"/>
      <c r="C36" s="455"/>
      <c r="D36" s="455"/>
      <c r="E36" s="455"/>
      <c r="F36" s="455"/>
      <c r="G36" s="455"/>
      <c r="H36" s="455"/>
      <c r="I36" s="455"/>
      <c r="J36" s="455"/>
      <c r="K36" s="455"/>
      <c r="L36" s="455"/>
      <c r="M36" s="2"/>
    </row>
    <row r="37" spans="1:20" ht="54.6" customHeight="1" thickBot="1" x14ac:dyDescent="0.35">
      <c r="A37" s="1207" t="s">
        <v>577</v>
      </c>
      <c r="B37" s="1209"/>
      <c r="C37" s="1209"/>
      <c r="D37" s="1209"/>
      <c r="E37" s="1209"/>
      <c r="F37" s="1209"/>
      <c r="G37" s="1209"/>
      <c r="H37" s="1209"/>
      <c r="I37" s="1209"/>
      <c r="J37" s="1209"/>
      <c r="K37" s="1209"/>
      <c r="L37" s="1208"/>
      <c r="M37" s="383" t="s">
        <v>38</v>
      </c>
      <c r="N37" s="1232" t="str">
        <f>IF(M43=0,"",IF(M43='C1 Excess Balance Spending Plan'!H17,"J","L"))</f>
        <v/>
      </c>
      <c r="O37" s="1233" t="str">
        <f>IF(M43=0,"",IF(M43='C1 Excess Balance Spending Plan'!H17,"Spending Plan = Excess Balance",IF('C1 Excess Balance Spending Plan'!H17=0,"Excess Balance Requires a Spending Plan.  Please complete worksheet C1 to detail how the Excess Balance will be spent.",IF(M43&lt;&gt;'C1 Excess Balance Spending Plan'!H17,"Excess Balance MUST = Spending Plan"))))</f>
        <v/>
      </c>
      <c r="P37" s="1233"/>
      <c r="Q37" s="1233"/>
      <c r="R37" s="1233"/>
      <c r="S37" s="1233"/>
      <c r="T37" s="1233"/>
    </row>
    <row r="38" spans="1:20" x14ac:dyDescent="0.3">
      <c r="A38" s="444" t="s">
        <v>67</v>
      </c>
      <c r="B38" s="1217"/>
      <c r="C38" s="1217"/>
      <c r="D38" s="1217"/>
      <c r="E38" s="1217"/>
      <c r="F38" s="1217"/>
      <c r="G38" s="1217"/>
      <c r="H38" s="1217"/>
      <c r="I38" s="1217"/>
      <c r="J38" s="1217"/>
      <c r="K38" s="1217"/>
      <c r="L38" s="1218"/>
      <c r="M38" s="443"/>
      <c r="N38" s="1232"/>
      <c r="O38" s="1233"/>
      <c r="P38" s="1233"/>
      <c r="Q38" s="1233"/>
      <c r="R38" s="1233"/>
      <c r="S38" s="1233"/>
      <c r="T38" s="1233"/>
    </row>
    <row r="39" spans="1:20" x14ac:dyDescent="0.3">
      <c r="A39" s="444" t="s">
        <v>68</v>
      </c>
      <c r="B39" s="1227"/>
      <c r="C39" s="1227"/>
      <c r="D39" s="1227"/>
      <c r="E39" s="1227"/>
      <c r="F39" s="1227"/>
      <c r="G39" s="1227"/>
      <c r="H39" s="1227"/>
      <c r="I39" s="1227"/>
      <c r="J39" s="1227"/>
      <c r="K39" s="1227"/>
      <c r="L39" s="1228"/>
      <c r="M39" s="456"/>
    </row>
    <row r="40" spans="1:20" x14ac:dyDescent="0.3">
      <c r="A40" s="444" t="s">
        <v>69</v>
      </c>
      <c r="B40" s="1227" t="s">
        <v>7</v>
      </c>
      <c r="C40" s="1227"/>
      <c r="D40" s="1227"/>
      <c r="E40" s="1227"/>
      <c r="F40" s="1227"/>
      <c r="G40" s="1227"/>
      <c r="H40" s="1227"/>
      <c r="I40" s="1227"/>
      <c r="J40" s="1227"/>
      <c r="K40" s="1227" t="s">
        <v>7</v>
      </c>
      <c r="L40" s="1228"/>
      <c r="M40" s="456"/>
    </row>
    <row r="41" spans="1:20" x14ac:dyDescent="0.3">
      <c r="A41" s="444" t="s">
        <v>70</v>
      </c>
      <c r="B41" s="1227"/>
      <c r="C41" s="1227"/>
      <c r="D41" s="1227"/>
      <c r="E41" s="1227"/>
      <c r="F41" s="1227"/>
      <c r="G41" s="1227"/>
      <c r="H41" s="1227"/>
      <c r="I41" s="1227"/>
      <c r="J41" s="1227"/>
      <c r="K41" s="1227"/>
      <c r="L41" s="1228"/>
      <c r="M41" s="456"/>
    </row>
    <row r="42" spans="1:20" ht="15" thickBot="1" x14ac:dyDescent="0.35">
      <c r="A42" s="448" t="s">
        <v>71</v>
      </c>
      <c r="B42" s="1227"/>
      <c r="C42" s="1227"/>
      <c r="D42" s="1227"/>
      <c r="E42" s="1227"/>
      <c r="F42" s="1227"/>
      <c r="G42" s="1227"/>
      <c r="H42" s="1227"/>
      <c r="I42" s="1227"/>
      <c r="J42" s="1227"/>
      <c r="K42" s="1227"/>
      <c r="L42" s="1228"/>
      <c r="M42" s="456"/>
    </row>
    <row r="43" spans="1:20" ht="15" thickBot="1" x14ac:dyDescent="0.35">
      <c r="A43" s="1220" t="s">
        <v>359</v>
      </c>
      <c r="B43" s="1221"/>
      <c r="C43" s="1221"/>
      <c r="D43" s="1221"/>
      <c r="E43" s="1221"/>
      <c r="F43" s="1221"/>
      <c r="G43" s="1221"/>
      <c r="H43" s="1221"/>
      <c r="I43" s="1221"/>
      <c r="J43" s="1221"/>
      <c r="K43" s="1221"/>
      <c r="L43" s="1222"/>
      <c r="M43" s="452">
        <f>SUM(M38:M42)</f>
        <v>0</v>
      </c>
    </row>
    <row r="44" spans="1:20" x14ac:dyDescent="0.3">
      <c r="A44" s="453"/>
      <c r="B44" s="88"/>
      <c r="C44" s="72"/>
      <c r="D44" s="72"/>
      <c r="M44" s="2"/>
    </row>
    <row r="45" spans="1:20" x14ac:dyDescent="0.3">
      <c r="A45" s="1229" t="s">
        <v>361</v>
      </c>
      <c r="B45" s="1230"/>
      <c r="C45" s="1230"/>
      <c r="D45" s="1230"/>
      <c r="E45" s="1230"/>
      <c r="F45" s="1230"/>
      <c r="G45" s="1230"/>
      <c r="H45" s="1230"/>
      <c r="I45" s="1230"/>
      <c r="J45" s="1230"/>
      <c r="K45" s="1230"/>
      <c r="L45" s="1230"/>
      <c r="M45" s="1231"/>
    </row>
    <row r="46" spans="1:20" ht="15" thickBot="1" x14ac:dyDescent="0.35">
      <c r="A46" s="1"/>
      <c r="L46" s="74"/>
      <c r="M46" s="75"/>
    </row>
    <row r="47" spans="1:20" ht="15" thickBot="1" x14ac:dyDescent="0.35">
      <c r="A47" s="1234" t="s">
        <v>427</v>
      </c>
      <c r="B47" s="1235"/>
      <c r="C47" s="1235"/>
      <c r="D47" s="1235"/>
      <c r="E47" s="1235"/>
      <c r="F47" s="1235"/>
      <c r="G47" s="1235"/>
      <c r="H47" s="1235"/>
      <c r="I47" s="1235"/>
      <c r="J47" s="1235"/>
      <c r="K47" s="1235"/>
      <c r="L47" s="1235"/>
      <c r="M47" s="1236"/>
    </row>
    <row r="48" spans="1:20" x14ac:dyDescent="0.3">
      <c r="A48" s="1237" t="s">
        <v>362</v>
      </c>
      <c r="B48" s="1238"/>
      <c r="C48" s="1238"/>
      <c r="D48" s="1238"/>
      <c r="E48" s="1238"/>
      <c r="F48" s="1238"/>
      <c r="G48" s="1238"/>
      <c r="H48" s="1238"/>
      <c r="I48" s="1238"/>
      <c r="J48" s="1238"/>
      <c r="K48" s="1238"/>
      <c r="L48" s="1238"/>
      <c r="M48" s="1239"/>
    </row>
    <row r="49" spans="1:13" ht="15" thickBot="1" x14ac:dyDescent="0.35">
      <c r="A49" s="76"/>
      <c r="B49" s="77"/>
      <c r="C49" s="77"/>
      <c r="D49" s="77"/>
      <c r="E49" s="77"/>
      <c r="F49" s="77"/>
      <c r="G49" s="77"/>
      <c r="H49" s="77"/>
      <c r="I49" s="77"/>
      <c r="J49" s="77"/>
      <c r="K49" s="77"/>
      <c r="L49" s="5"/>
      <c r="M49" s="78"/>
    </row>
    <row r="50" spans="1:13" x14ac:dyDescent="0.3">
      <c r="A50" s="1223" t="s">
        <v>623</v>
      </c>
      <c r="B50" s="1224"/>
      <c r="C50" s="1224"/>
      <c r="D50" s="1224"/>
      <c r="E50" s="1224"/>
      <c r="F50" s="1224"/>
      <c r="G50" s="1224"/>
      <c r="H50" s="1224"/>
      <c r="I50" s="1224"/>
      <c r="J50" s="1224"/>
      <c r="K50" s="1224"/>
      <c r="L50" s="1224"/>
      <c r="M50" s="515"/>
    </row>
    <row r="51" spans="1:13" s="507" customFormat="1" ht="12.6" thickBot="1" x14ac:dyDescent="0.3">
      <c r="A51" s="475" t="s">
        <v>636</v>
      </c>
      <c r="B51" s="476"/>
      <c r="C51" s="476"/>
      <c r="D51" s="476"/>
      <c r="E51" s="476"/>
      <c r="F51" s="476"/>
      <c r="G51" s="476"/>
      <c r="H51" s="476"/>
      <c r="I51" s="476"/>
      <c r="J51" s="476"/>
      <c r="K51" s="517"/>
      <c r="L51" s="474"/>
      <c r="M51" s="477" t="s">
        <v>873</v>
      </c>
    </row>
  </sheetData>
  <sheetProtection algorithmName="SHA-512" hashValue="tYnX3W0mug4Sg2cpuD2AWH/jHJ+OeWcJJlCD62vou8NLLt7jltGsbs4I6tfl52Nb/TEKEbtSxKPiqq8tpgBrvA==" saltValue="LZ6XAKRbEJPQz4pLKj3eAw==" spinCount="100000" sheet="1" objects="1" scenarios="1"/>
  <mergeCells count="51">
    <mergeCell ref="N37:N38"/>
    <mergeCell ref="O37:T38"/>
    <mergeCell ref="A47:M47"/>
    <mergeCell ref="A48:M48"/>
    <mergeCell ref="A37:L37"/>
    <mergeCell ref="B38:L38"/>
    <mergeCell ref="B39:L39"/>
    <mergeCell ref="B40:L40"/>
    <mergeCell ref="B41:L41"/>
    <mergeCell ref="A50:L50"/>
    <mergeCell ref="A31:L31"/>
    <mergeCell ref="B18:L18"/>
    <mergeCell ref="B19:L19"/>
    <mergeCell ref="B20:L20"/>
    <mergeCell ref="B21:L21"/>
    <mergeCell ref="A22:L22"/>
    <mergeCell ref="A25:L25"/>
    <mergeCell ref="B26:L26"/>
    <mergeCell ref="B27:L27"/>
    <mergeCell ref="B28:L28"/>
    <mergeCell ref="B29:L29"/>
    <mergeCell ref="B30:L30"/>
    <mergeCell ref="B42:L42"/>
    <mergeCell ref="A43:L43"/>
    <mergeCell ref="A45:M45"/>
    <mergeCell ref="B17:L17"/>
    <mergeCell ref="B10:C10"/>
    <mergeCell ref="E10:G10"/>
    <mergeCell ref="H10:I10"/>
    <mergeCell ref="B11:C11"/>
    <mergeCell ref="E11:G11"/>
    <mergeCell ref="H11:I11"/>
    <mergeCell ref="B12:C12"/>
    <mergeCell ref="E12:G12"/>
    <mergeCell ref="H12:I12"/>
    <mergeCell ref="A13:L13"/>
    <mergeCell ref="A16:L16"/>
    <mergeCell ref="B8:C8"/>
    <mergeCell ref="E8:G8"/>
    <mergeCell ref="H8:I8"/>
    <mergeCell ref="B9:C9"/>
    <mergeCell ref="E9:G9"/>
    <mergeCell ref="H9:I9"/>
    <mergeCell ref="C1:J1"/>
    <mergeCell ref="A2:M2"/>
    <mergeCell ref="A6:L6"/>
    <mergeCell ref="M6:M7"/>
    <mergeCell ref="B7:C7"/>
    <mergeCell ref="E7:G7"/>
    <mergeCell ref="H7:I7"/>
    <mergeCell ref="A3:M4"/>
  </mergeCells>
  <conditionalFormatting sqref="N37:N38">
    <cfRule type="expression" dxfId="21" priority="2">
      <formula>$M$43&lt;&gt;0</formula>
    </cfRule>
  </conditionalFormatting>
  <dataValidations count="1">
    <dataValidation allowBlank="1" showInputMessage="1" showErrorMessage="1" prompt="Please do not include lines of credit as other income." sqref="B17:L17" xr:uid="{09FFF58D-B386-44FC-8468-70B22FF19ADD}"/>
  </dataValidations>
  <pageMargins left="0.7" right="0.7" top="0.75" bottom="0.75" header="0.3" footer="0.3"/>
  <pageSetup scale="60" fitToHeight="0" orientation="portrait" r:id="rId1"/>
  <ignoredErrors>
    <ignoredError sqref="A17:A21 A26:A30 A38:A42 A8:A12" numberStoredAsText="1"/>
  </ignoredErrors>
  <extLst>
    <ext xmlns:x14="http://schemas.microsoft.com/office/spreadsheetml/2009/9/main" uri="{78C0D931-6437-407d-A8EE-F0AAD7539E65}">
      <x14:conditionalFormattings>
        <x14:conditionalFormatting xmlns:xm="http://schemas.microsoft.com/office/excel/2006/main">
          <x14:cfRule type="expression" priority="1" id="{82B6A5D7-13DC-4706-80E7-3A590F674024}">
            <xm:f>AND($M$43&lt;&gt;0,$M$43='C1 Excess Balance Spending Plan'!H17)</xm:f>
            <x14:dxf>
              <font>
                <b/>
                <i val="0"/>
                <color auto="1"/>
              </font>
              <fill>
                <patternFill>
                  <bgColor rgb="FFFFFF99"/>
                </patternFill>
              </fill>
              <border>
                <left style="thin">
                  <color auto="1"/>
                </left>
                <right style="thin">
                  <color auto="1"/>
                </right>
                <top style="thin">
                  <color auto="1"/>
                </top>
                <bottom style="thin">
                  <color auto="1"/>
                </bottom>
              </border>
            </x14:dxf>
          </x14:cfRule>
          <x14:cfRule type="expression" priority="3" id="{45AC0A51-6B3F-4448-9D83-D3212D5F0C0C}">
            <xm:f>AND($M$43&lt;&gt;0,$M$43&lt;&gt;'C1 Excess Balance Spending Plan'!H17)</xm:f>
            <x14:dxf>
              <font>
                <color rgb="FF9C0006"/>
              </font>
              <fill>
                <patternFill>
                  <bgColor rgb="FFFFC7CE"/>
                </patternFill>
              </fill>
              <border>
                <left style="thin">
                  <color auto="1"/>
                </left>
                <right style="thin">
                  <color auto="1"/>
                </right>
                <top style="thin">
                  <color auto="1"/>
                </top>
                <bottom style="thin">
                  <color auto="1"/>
                </bottom>
              </border>
            </x14:dxf>
          </x14:cfRule>
          <xm:sqref>O37:T38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B7DF-58D5-4905-A915-166FD386E3F6}">
  <sheetPr codeName="Sheet7">
    <tabColor rgb="FF99CCFF"/>
    <pageSetUpPr fitToPage="1"/>
  </sheetPr>
  <dimension ref="A1:AA40"/>
  <sheetViews>
    <sheetView zoomScaleNormal="100" workbookViewId="0">
      <selection activeCell="A8" sqref="A8:B8"/>
    </sheetView>
  </sheetViews>
  <sheetFormatPr defaultRowHeight="14.4" x14ac:dyDescent="0.3"/>
  <cols>
    <col min="1" max="2" width="11.33203125" customWidth="1"/>
    <col min="3" max="3" width="13.44140625" customWidth="1"/>
    <col min="4" max="4" width="19.44140625" customWidth="1"/>
    <col min="5" max="5" width="15.33203125" customWidth="1"/>
    <col min="6" max="6" width="17.88671875" customWidth="1"/>
    <col min="7" max="7" width="10.88671875" bestFit="1" customWidth="1"/>
    <col min="8" max="8" width="18.33203125" customWidth="1"/>
    <col min="27" max="27" width="8.88671875" style="629"/>
  </cols>
  <sheetData>
    <row r="1" spans="1:27" ht="15" thickBot="1" x14ac:dyDescent="0.35">
      <c r="A1" s="80" t="s">
        <v>36</v>
      </c>
      <c r="B1" s="1169">
        <f>+'Budget Summary'!D9</f>
        <v>0</v>
      </c>
      <c r="C1" s="1169"/>
      <c r="D1" s="1169"/>
      <c r="E1" s="1169"/>
      <c r="F1" s="3"/>
      <c r="G1" s="734" t="s">
        <v>13</v>
      </c>
      <c r="H1" s="735">
        <f>+'Budget Summary'!H9</f>
        <v>0</v>
      </c>
      <c r="AA1" s="629" t="s">
        <v>558</v>
      </c>
    </row>
    <row r="2" spans="1:27" ht="16.2" thickBot="1" x14ac:dyDescent="0.35">
      <c r="A2" s="1240" t="s">
        <v>624</v>
      </c>
      <c r="B2" s="1241"/>
      <c r="C2" s="1241"/>
      <c r="D2" s="1241"/>
      <c r="E2" s="1241"/>
      <c r="F2" s="1241"/>
      <c r="G2" s="1241"/>
      <c r="H2" s="1242"/>
      <c r="AA2" s="629" t="s">
        <v>564</v>
      </c>
    </row>
    <row r="3" spans="1:27" x14ac:dyDescent="0.3">
      <c r="A3" s="1243" t="s">
        <v>513</v>
      </c>
      <c r="B3" s="1244"/>
      <c r="C3" s="1244"/>
      <c r="D3" s="1244"/>
      <c r="E3" s="1244"/>
      <c r="F3" s="1244"/>
      <c r="G3" s="1244"/>
      <c r="H3" s="1245"/>
      <c r="AA3" s="629" t="s">
        <v>565</v>
      </c>
    </row>
    <row r="4" spans="1:27" x14ac:dyDescent="0.3">
      <c r="A4" s="302"/>
      <c r="B4" s="303"/>
      <c r="C4" s="303"/>
      <c r="D4" s="303"/>
      <c r="E4" s="303"/>
      <c r="F4" s="303"/>
      <c r="G4" s="303"/>
      <c r="H4" s="304"/>
      <c r="AA4" s="629" t="s">
        <v>566</v>
      </c>
    </row>
    <row r="5" spans="1:27" ht="16.2" thickBot="1" x14ac:dyDescent="0.35">
      <c r="A5" s="1246" t="s">
        <v>695</v>
      </c>
      <c r="B5" s="1247"/>
      <c r="C5" s="1247"/>
      <c r="D5" s="1247"/>
      <c r="E5" s="1247"/>
      <c r="F5" s="1247"/>
      <c r="G5" s="1247"/>
      <c r="H5" s="1248"/>
      <c r="AA5" s="629" t="s">
        <v>87</v>
      </c>
    </row>
    <row r="6" spans="1:27" ht="15" thickBot="1" x14ac:dyDescent="0.35">
      <c r="A6" s="1189">
        <v>1</v>
      </c>
      <c r="B6" s="1190"/>
      <c r="C6" s="188">
        <v>2</v>
      </c>
      <c r="D6" s="188">
        <v>3</v>
      </c>
      <c r="E6" s="188">
        <v>3</v>
      </c>
      <c r="F6" s="112"/>
      <c r="G6" s="586"/>
      <c r="H6" s="188">
        <v>4</v>
      </c>
      <c r="AA6" s="629" t="s">
        <v>559</v>
      </c>
    </row>
    <row r="7" spans="1:27" ht="43.8" thickBot="1" x14ac:dyDescent="0.35">
      <c r="A7" s="1249" t="s">
        <v>85</v>
      </c>
      <c r="B7" s="1250"/>
      <c r="C7" s="634" t="s">
        <v>555</v>
      </c>
      <c r="D7" s="637" t="s">
        <v>488</v>
      </c>
      <c r="E7" s="239" t="s">
        <v>86</v>
      </c>
      <c r="F7" s="239" t="s">
        <v>489</v>
      </c>
      <c r="G7" s="273" t="s">
        <v>543</v>
      </c>
      <c r="H7" s="305" t="s">
        <v>490</v>
      </c>
      <c r="AA7" s="629" t="s">
        <v>560</v>
      </c>
    </row>
    <row r="8" spans="1:27" x14ac:dyDescent="0.3">
      <c r="A8" s="1251"/>
      <c r="B8" s="1252"/>
      <c r="C8" s="671"/>
      <c r="D8" s="282"/>
      <c r="E8" s="284"/>
      <c r="F8" s="144" t="str">
        <f>IF(D8&lt;1,"",D8*E8)</f>
        <v/>
      </c>
      <c r="G8" s="630"/>
      <c r="H8" s="322"/>
      <c r="AA8" s="629" t="s">
        <v>567</v>
      </c>
    </row>
    <row r="9" spans="1:27" x14ac:dyDescent="0.3">
      <c r="A9" s="1261"/>
      <c r="B9" s="1262"/>
      <c r="C9" s="672"/>
      <c r="D9" s="257"/>
      <c r="E9" s="223"/>
      <c r="F9" s="144" t="str">
        <f t="shared" ref="F9:F16" si="0">IF(D9&lt;1,"",D9*E9)</f>
        <v/>
      </c>
      <c r="G9" s="631"/>
      <c r="H9" s="224"/>
      <c r="AA9" s="629" t="s">
        <v>202</v>
      </c>
    </row>
    <row r="10" spans="1:27" x14ac:dyDescent="0.3">
      <c r="A10" s="1261"/>
      <c r="B10" s="1262"/>
      <c r="C10" s="672"/>
      <c r="D10" s="257"/>
      <c r="E10" s="223"/>
      <c r="F10" s="144" t="str">
        <f t="shared" si="0"/>
        <v/>
      </c>
      <c r="G10" s="631"/>
      <c r="H10" s="224"/>
      <c r="AA10" s="629" t="s">
        <v>568</v>
      </c>
    </row>
    <row r="11" spans="1:27" x14ac:dyDescent="0.3">
      <c r="A11" s="1261"/>
      <c r="B11" s="1262"/>
      <c r="C11" s="672"/>
      <c r="D11" s="257"/>
      <c r="E11" s="223"/>
      <c r="F11" s="144" t="str">
        <f t="shared" si="0"/>
        <v/>
      </c>
      <c r="G11" s="631"/>
      <c r="H11" s="224"/>
      <c r="AA11" s="629" t="s">
        <v>569</v>
      </c>
    </row>
    <row r="12" spans="1:27" x14ac:dyDescent="0.3">
      <c r="A12" s="1261"/>
      <c r="B12" s="1262"/>
      <c r="C12" s="672"/>
      <c r="D12" s="257"/>
      <c r="E12" s="223"/>
      <c r="F12" s="144" t="str">
        <f t="shared" si="0"/>
        <v/>
      </c>
      <c r="G12" s="631"/>
      <c r="H12" s="224"/>
      <c r="AA12" s="629" t="s">
        <v>556</v>
      </c>
    </row>
    <row r="13" spans="1:27" x14ac:dyDescent="0.3">
      <c r="A13" s="1261"/>
      <c r="B13" s="1262"/>
      <c r="C13" s="672"/>
      <c r="D13" s="257"/>
      <c r="E13" s="223"/>
      <c r="F13" s="144" t="str">
        <f t="shared" si="0"/>
        <v/>
      </c>
      <c r="G13" s="631"/>
      <c r="H13" s="224"/>
      <c r="AA13" s="629" t="s">
        <v>561</v>
      </c>
    </row>
    <row r="14" spans="1:27" x14ac:dyDescent="0.3">
      <c r="A14" s="1261"/>
      <c r="B14" s="1262"/>
      <c r="C14" s="672"/>
      <c r="D14" s="257"/>
      <c r="E14" s="223"/>
      <c r="F14" s="144" t="str">
        <f t="shared" si="0"/>
        <v/>
      </c>
      <c r="G14" s="631"/>
      <c r="H14" s="224"/>
      <c r="AA14" s="629" t="s">
        <v>557</v>
      </c>
    </row>
    <row r="15" spans="1:27" x14ac:dyDescent="0.3">
      <c r="A15" s="1261"/>
      <c r="B15" s="1262"/>
      <c r="C15" s="672"/>
      <c r="D15" s="257"/>
      <c r="E15" s="223"/>
      <c r="F15" s="144" t="str">
        <f t="shared" si="0"/>
        <v/>
      </c>
      <c r="G15" s="631"/>
      <c r="H15" s="224"/>
      <c r="AA15" s="629" t="s">
        <v>562</v>
      </c>
    </row>
    <row r="16" spans="1:27" ht="15" thickBot="1" x14ac:dyDescent="0.35">
      <c r="A16" s="1263"/>
      <c r="B16" s="1264"/>
      <c r="C16" s="673"/>
      <c r="D16" s="150"/>
      <c r="E16" s="227"/>
      <c r="F16" s="144" t="str">
        <f t="shared" si="0"/>
        <v/>
      </c>
      <c r="G16" s="632"/>
      <c r="H16" s="228"/>
      <c r="AA16" s="629" t="s">
        <v>570</v>
      </c>
    </row>
    <row r="17" spans="1:27" ht="15" thickBot="1" x14ac:dyDescent="0.35">
      <c r="A17" s="229"/>
      <c r="B17" s="235"/>
      <c r="C17" s="235"/>
      <c r="D17" s="83"/>
      <c r="E17" s="230" t="s">
        <v>22</v>
      </c>
      <c r="F17" s="260">
        <f>SUM(F8:F16)</f>
        <v>0</v>
      </c>
      <c r="G17" s="628"/>
      <c r="H17" s="260">
        <f>SUM(H8:H16)</f>
        <v>0</v>
      </c>
      <c r="AA17" s="629" t="s">
        <v>571</v>
      </c>
    </row>
    <row r="18" spans="1:27" x14ac:dyDescent="0.3">
      <c r="A18" s="1"/>
      <c r="H18" s="2"/>
      <c r="AA18" s="629" t="s">
        <v>572</v>
      </c>
    </row>
    <row r="19" spans="1:27" ht="15" thickBot="1" x14ac:dyDescent="0.35">
      <c r="A19" s="261" t="s">
        <v>82</v>
      </c>
      <c r="B19" s="262"/>
      <c r="C19" s="262"/>
      <c r="D19" s="262"/>
      <c r="E19" s="262"/>
      <c r="F19" s="262"/>
      <c r="G19" s="262"/>
      <c r="H19" s="264"/>
      <c r="AA19" s="629" t="s">
        <v>573</v>
      </c>
    </row>
    <row r="20" spans="1:27" x14ac:dyDescent="0.3">
      <c r="A20" s="1255" t="s">
        <v>108</v>
      </c>
      <c r="B20" s="1256"/>
      <c r="C20" s="1256"/>
      <c r="D20" s="1256"/>
      <c r="E20" s="1256"/>
      <c r="F20" s="1256"/>
      <c r="G20" s="1256"/>
      <c r="H20" s="1257"/>
      <c r="AA20" s="629" t="s">
        <v>563</v>
      </c>
    </row>
    <row r="21" spans="1:27" x14ac:dyDescent="0.3">
      <c r="A21" s="1237"/>
      <c r="B21" s="1238"/>
      <c r="C21" s="1238"/>
      <c r="D21" s="1238"/>
      <c r="E21" s="1238"/>
      <c r="F21" s="1238"/>
      <c r="G21" s="1238"/>
      <c r="H21" s="1239"/>
    </row>
    <row r="22" spans="1:27" x14ac:dyDescent="0.3">
      <c r="A22" s="1237"/>
      <c r="B22" s="1238"/>
      <c r="C22" s="1238"/>
      <c r="D22" s="1238"/>
      <c r="E22" s="1238"/>
      <c r="F22" s="1238"/>
      <c r="G22" s="1238"/>
      <c r="H22" s="1239"/>
    </row>
    <row r="23" spans="1:27" x14ac:dyDescent="0.3">
      <c r="A23" s="1237"/>
      <c r="B23" s="1238"/>
      <c r="C23" s="1238"/>
      <c r="D23" s="1238"/>
      <c r="E23" s="1238"/>
      <c r="F23" s="1238"/>
      <c r="G23" s="1238"/>
      <c r="H23" s="1239"/>
    </row>
    <row r="24" spans="1:27" ht="15" thickBot="1" x14ac:dyDescent="0.35">
      <c r="A24" s="1237"/>
      <c r="B24" s="1238"/>
      <c r="C24" s="1238"/>
      <c r="D24" s="1238"/>
      <c r="E24" s="1238"/>
      <c r="F24" s="1238"/>
      <c r="G24" s="1238"/>
      <c r="H24" s="1239"/>
    </row>
    <row r="25" spans="1:27" x14ac:dyDescent="0.3">
      <c r="A25" s="17"/>
      <c r="B25" s="15"/>
      <c r="C25" s="15"/>
      <c r="D25" s="15"/>
      <c r="E25" s="15"/>
      <c r="F25" s="15"/>
      <c r="G25" s="15"/>
      <c r="H25" s="16"/>
    </row>
    <row r="26" spans="1:27" x14ac:dyDescent="0.3">
      <c r="A26" s="87" t="s">
        <v>491</v>
      </c>
      <c r="H26" s="2"/>
    </row>
    <row r="27" spans="1:27" x14ac:dyDescent="0.3">
      <c r="A27" s="92" t="s">
        <v>56</v>
      </c>
      <c r="B27" s="83"/>
      <c r="C27" s="83"/>
      <c r="D27" s="83"/>
      <c r="E27" s="83"/>
      <c r="F27" s="83"/>
      <c r="G27" s="83"/>
      <c r="H27" s="93"/>
    </row>
    <row r="28" spans="1:27" x14ac:dyDescent="0.3">
      <c r="A28" s="638">
        <v>1</v>
      </c>
      <c r="B28" s="231" t="s">
        <v>492</v>
      </c>
      <c r="C28" s="262"/>
      <c r="D28" s="262"/>
      <c r="E28" s="262"/>
      <c r="F28" s="83"/>
      <c r="G28" s="83"/>
      <c r="H28" s="93"/>
    </row>
    <row r="29" spans="1:27" x14ac:dyDescent="0.3">
      <c r="A29" s="638">
        <v>2</v>
      </c>
      <c r="B29" s="166" t="s">
        <v>574</v>
      </c>
      <c r="C29" s="83"/>
      <c r="D29" s="83"/>
      <c r="E29" s="83"/>
      <c r="F29" s="83"/>
      <c r="G29" s="83"/>
      <c r="H29" s="93"/>
    </row>
    <row r="30" spans="1:27" x14ac:dyDescent="0.3">
      <c r="A30" s="638">
        <v>3</v>
      </c>
      <c r="B30" s="166" t="s">
        <v>493</v>
      </c>
      <c r="C30" s="83"/>
      <c r="D30" s="83"/>
      <c r="E30" s="83"/>
      <c r="F30" s="83"/>
      <c r="G30" s="83"/>
      <c r="H30" s="93"/>
    </row>
    <row r="31" spans="1:27" ht="28.2" customHeight="1" x14ac:dyDescent="0.3">
      <c r="A31" s="163">
        <v>4</v>
      </c>
      <c r="B31" s="1265" t="s">
        <v>494</v>
      </c>
      <c r="C31" s="1265"/>
      <c r="D31" s="1265"/>
      <c r="E31" s="1265"/>
      <c r="F31" s="1265"/>
      <c r="G31" s="635"/>
      <c r="H31" s="93"/>
    </row>
    <row r="32" spans="1:27" x14ac:dyDescent="0.3">
      <c r="A32" s="638">
        <v>5</v>
      </c>
      <c r="B32" s="166" t="s">
        <v>544</v>
      </c>
      <c r="C32" s="83"/>
      <c r="D32" s="83"/>
      <c r="E32" s="83"/>
      <c r="F32" s="83"/>
      <c r="G32" s="83"/>
      <c r="H32" s="93"/>
    </row>
    <row r="33" spans="1:8" x14ac:dyDescent="0.3">
      <c r="A33" s="638">
        <v>6</v>
      </c>
      <c r="B33" s="166" t="s">
        <v>495</v>
      </c>
      <c r="C33" s="83"/>
      <c r="D33" s="83"/>
      <c r="E33" s="83"/>
      <c r="F33" s="83"/>
      <c r="G33" s="83"/>
      <c r="H33" s="93"/>
    </row>
    <row r="34" spans="1:8" x14ac:dyDescent="0.3">
      <c r="A34" s="92"/>
      <c r="B34" s="166"/>
      <c r="C34" s="83"/>
      <c r="D34" s="83"/>
      <c r="E34" s="83"/>
      <c r="F34" s="83"/>
      <c r="G34" s="83"/>
      <c r="H34" s="93"/>
    </row>
    <row r="35" spans="1:8" x14ac:dyDescent="0.3">
      <c r="A35" s="87" t="s">
        <v>611</v>
      </c>
      <c r="B35" s="88"/>
      <c r="C35" s="88"/>
      <c r="D35" s="88"/>
      <c r="E35" s="88"/>
      <c r="H35" s="221"/>
    </row>
    <row r="36" spans="1:8" x14ac:dyDescent="0.3">
      <c r="A36" s="269"/>
      <c r="B36" s="95"/>
      <c r="C36" s="95"/>
      <c r="D36" s="95"/>
      <c r="E36" s="95"/>
      <c r="F36" s="95"/>
      <c r="G36" s="95"/>
      <c r="H36" s="96"/>
    </row>
    <row r="37" spans="1:8" ht="15" thickBot="1" x14ac:dyDescent="0.35">
      <c r="A37" s="332"/>
      <c r="B37" s="333"/>
      <c r="C37" s="333"/>
      <c r="D37" s="333"/>
      <c r="E37" s="333"/>
      <c r="F37" s="333"/>
      <c r="G37" s="333"/>
      <c r="H37" s="488"/>
    </row>
    <row r="38" spans="1:8" ht="15" thickBot="1" x14ac:dyDescent="0.35">
      <c r="A38" s="1258"/>
      <c r="B38" s="1259"/>
      <c r="C38" s="1259"/>
      <c r="D38" s="1259"/>
      <c r="E38" s="1259"/>
      <c r="F38" s="1259"/>
      <c r="G38" s="1259"/>
      <c r="H38" s="1260"/>
    </row>
    <row r="39" spans="1:8" ht="15" thickBot="1" x14ac:dyDescent="0.35">
      <c r="A39" s="1253" t="s">
        <v>625</v>
      </c>
      <c r="B39" s="1254"/>
      <c r="C39" s="1254"/>
      <c r="D39" s="1254"/>
      <c r="E39" s="1254"/>
      <c r="F39" s="478"/>
      <c r="G39" s="587"/>
      <c r="H39" s="477"/>
    </row>
    <row r="40" spans="1:8" ht="15" thickBot="1" x14ac:dyDescent="0.35">
      <c r="A40" s="475" t="s">
        <v>636</v>
      </c>
      <c r="B40" s="476"/>
      <c r="C40" s="476"/>
      <c r="D40" s="474"/>
      <c r="E40" s="474"/>
      <c r="F40" s="474"/>
      <c r="G40" s="474"/>
      <c r="H40" s="477" t="s">
        <v>873</v>
      </c>
    </row>
  </sheetData>
  <sheetProtection algorithmName="SHA-512" hashValue="JyRiCMmu0nYu17VdrS1ZraZ7fHSCJYhV22H3OfM+OOPPFhcsj5Bt+YxnbgfETDxYNXhiBPHc62ciZctMol1ddA==" saltValue="Nwzzv4yvPgvHz53v8iSR9g==" spinCount="100000" sheet="1" objects="1" scenarios="1"/>
  <mergeCells count="19">
    <mergeCell ref="A7:B7"/>
    <mergeCell ref="A8:B8"/>
    <mergeCell ref="A39:E39"/>
    <mergeCell ref="A20:H24"/>
    <mergeCell ref="A38:H38"/>
    <mergeCell ref="A9:B9"/>
    <mergeCell ref="A10:B10"/>
    <mergeCell ref="A11:B11"/>
    <mergeCell ref="A12:B12"/>
    <mergeCell ref="A13:B13"/>
    <mergeCell ref="A14:B14"/>
    <mergeCell ref="A15:B15"/>
    <mergeCell ref="A16:B16"/>
    <mergeCell ref="B31:F31"/>
    <mergeCell ref="B1:E1"/>
    <mergeCell ref="A2:H2"/>
    <mergeCell ref="A3:H3"/>
    <mergeCell ref="A5:H5"/>
    <mergeCell ref="A6:B6"/>
  </mergeCells>
  <dataValidations count="1">
    <dataValidation type="list" allowBlank="1" showInputMessage="1" showErrorMessage="1" sqref="C8:C16" xr:uid="{7C756854-1D1C-42BF-9033-614899EA22A4}">
      <formula1>$AA$1:$AA$20</formula1>
    </dataValidation>
  </dataValidations>
  <pageMargins left="0.7" right="0.7" top="0.75" bottom="0.75" header="0.3" footer="0.3"/>
  <pageSetup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0</xdr:col>
                    <xdr:colOff>0</xdr:colOff>
                    <xdr:row>34</xdr:row>
                    <xdr:rowOff>160020</xdr:rowOff>
                  </from>
                  <to>
                    <xdr:col>4</xdr:col>
                    <xdr:colOff>99060</xdr:colOff>
                    <xdr:row>36</xdr:row>
                    <xdr:rowOff>22860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0</xdr:col>
                    <xdr:colOff>0</xdr:colOff>
                    <xdr:row>35</xdr:row>
                    <xdr:rowOff>160020</xdr:rowOff>
                  </from>
                  <to>
                    <xdr:col>3</xdr:col>
                    <xdr:colOff>609600</xdr:colOff>
                    <xdr:row>37</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048238C6-179E-45DF-8A83-6179CD2E7E91}">
            <xm:f>'C - Other Income'!$M$43=0</xm:f>
            <x14:dxf>
              <font>
                <color theme="0"/>
              </font>
              <fill>
                <patternFill patternType="none">
                  <bgColor auto="1"/>
                </patternFill>
              </fill>
              <border>
                <left/>
                <right/>
                <top/>
                <bottom/>
                <vertical/>
                <horizontal/>
              </border>
            </x14:dxf>
          </x14:cfRule>
          <xm:sqref>A1:XFD1048576</xm:sqref>
        </x14:conditionalFormatting>
        <x14:conditionalFormatting xmlns:xm="http://schemas.microsoft.com/office/excel/2006/main">
          <x14:cfRule type="expression" priority="3" id="{0B700D90-D8CF-4504-89EA-A5DD398202CA}">
            <xm:f>'C - Other Income'!$M$43=0</xm:f>
            <x14:dxf>
              <font>
                <color theme="1"/>
              </font>
            </x14:dxf>
          </x14:cfRule>
          <xm:sqref>A5:H5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943F-7169-46A4-85B9-2589BBF2055C}">
  <sheetPr codeName="Sheet32">
    <tabColor rgb="FF99CCFF"/>
    <pageSetUpPr fitToPage="1"/>
  </sheetPr>
  <dimension ref="A1:E25"/>
  <sheetViews>
    <sheetView zoomScaleNormal="100" workbookViewId="0">
      <selection activeCell="C17" sqref="C17"/>
    </sheetView>
  </sheetViews>
  <sheetFormatPr defaultColWidth="8.88671875" defaultRowHeight="14.4" x14ac:dyDescent="0.3"/>
  <cols>
    <col min="1" max="1" width="27.44140625" style="595" customWidth="1"/>
    <col min="2" max="3" width="14.33203125" style="595" customWidth="1"/>
    <col min="4" max="4" width="13.33203125" style="595" customWidth="1"/>
    <col min="5" max="5" width="24.109375" style="595" customWidth="1"/>
    <col min="6" max="16384" width="8.88671875" style="595"/>
  </cols>
  <sheetData>
    <row r="1" spans="1:5" ht="15" thickBot="1" x14ac:dyDescent="0.35">
      <c r="A1" s="592" t="s">
        <v>36</v>
      </c>
      <c r="B1" s="1269">
        <f>'Budget Summary'!$D9</f>
        <v>0</v>
      </c>
      <c r="C1" s="1270"/>
      <c r="D1" s="593" t="s">
        <v>13</v>
      </c>
      <c r="E1" s="594">
        <f>'Budget Summary'!$H9</f>
        <v>0</v>
      </c>
    </row>
    <row r="2" spans="1:5" ht="22.5" customHeight="1" thickBot="1" x14ac:dyDescent="0.35">
      <c r="A2" s="1266" t="s">
        <v>626</v>
      </c>
      <c r="B2" s="1267"/>
      <c r="C2" s="1267"/>
      <c r="D2" s="1267"/>
      <c r="E2" s="1268"/>
    </row>
    <row r="3" spans="1:5" x14ac:dyDescent="0.3">
      <c r="A3" s="596"/>
      <c r="B3" s="597"/>
      <c r="C3" s="597"/>
      <c r="D3" s="597"/>
      <c r="E3" s="598"/>
    </row>
    <row r="4" spans="1:5" x14ac:dyDescent="0.3">
      <c r="A4" s="599"/>
      <c r="B4" s="600"/>
      <c r="C4" s="600"/>
      <c r="D4" s="600"/>
      <c r="E4" s="601"/>
    </row>
    <row r="5" spans="1:5" ht="15" thickBot="1" x14ac:dyDescent="0.35">
      <c r="A5" s="602" t="str">
        <f>'Budget Summary'!A6</f>
        <v>Program Year:  October 1, 2022 - September 30, 2023</v>
      </c>
      <c r="B5" s="603"/>
      <c r="C5" s="603"/>
      <c r="D5" s="604"/>
      <c r="E5" s="601"/>
    </row>
    <row r="6" spans="1:5" x14ac:dyDescent="0.3">
      <c r="A6" s="605"/>
      <c r="B6" s="604"/>
      <c r="C6" s="604"/>
      <c r="D6" s="606"/>
      <c r="E6" s="601"/>
    </row>
    <row r="7" spans="1:5" ht="15" thickBot="1" x14ac:dyDescent="0.35">
      <c r="A7" s="607" t="s">
        <v>39</v>
      </c>
      <c r="B7" s="1271">
        <f>+'Budget Summary'!A9</f>
        <v>0</v>
      </c>
      <c r="C7" s="1271"/>
      <c r="D7" s="1271"/>
      <c r="E7" s="601"/>
    </row>
    <row r="8" spans="1:5" x14ac:dyDescent="0.3">
      <c r="A8" s="605"/>
      <c r="B8" s="604"/>
      <c r="C8" s="604"/>
      <c r="D8" s="606"/>
      <c r="E8" s="601"/>
    </row>
    <row r="9" spans="1:5" ht="15" thickBot="1" x14ac:dyDescent="0.35">
      <c r="A9" s="605" t="s">
        <v>36</v>
      </c>
      <c r="B9" s="1271">
        <f>+'Budget Summary'!D9</f>
        <v>0</v>
      </c>
      <c r="C9" s="1271"/>
      <c r="D9" s="1271"/>
      <c r="E9" s="601"/>
    </row>
    <row r="10" spans="1:5" x14ac:dyDescent="0.3">
      <c r="A10" s="599"/>
      <c r="B10" s="600"/>
      <c r="C10" s="600"/>
      <c r="D10" s="606"/>
      <c r="E10" s="601"/>
    </row>
    <row r="11" spans="1:5" ht="15" thickBot="1" x14ac:dyDescent="0.35">
      <c r="A11" s="605" t="s">
        <v>40</v>
      </c>
      <c r="B11" s="608">
        <f>'Budget Summary'!$H9</f>
        <v>0</v>
      </c>
      <c r="C11" s="600"/>
      <c r="D11" s="606"/>
      <c r="E11" s="601"/>
    </row>
    <row r="12" spans="1:5" x14ac:dyDescent="0.3">
      <c r="A12" s="605"/>
      <c r="B12" s="609"/>
      <c r="C12" s="600"/>
      <c r="D12" s="606"/>
      <c r="E12" s="601"/>
    </row>
    <row r="13" spans="1:5" x14ac:dyDescent="0.3">
      <c r="A13" s="605"/>
      <c r="B13" s="609"/>
      <c r="C13" s="600"/>
      <c r="D13" s="606"/>
      <c r="E13" s="601"/>
    </row>
    <row r="14" spans="1:5" ht="15" thickBot="1" x14ac:dyDescent="0.35">
      <c r="A14" s="610" t="s">
        <v>315</v>
      </c>
      <c r="B14" s="600"/>
      <c r="C14" s="600"/>
      <c r="D14" s="606"/>
      <c r="E14" s="601"/>
    </row>
    <row r="15" spans="1:5" ht="15" thickBot="1" x14ac:dyDescent="0.35">
      <c r="A15" s="611"/>
      <c r="B15" s="612"/>
      <c r="C15" s="611">
        <v>1</v>
      </c>
      <c r="D15" s="612"/>
      <c r="E15" s="611"/>
    </row>
    <row r="16" spans="1:5" ht="29.4" thickBot="1" x14ac:dyDescent="0.35">
      <c r="A16" s="613" t="s">
        <v>41</v>
      </c>
      <c r="B16" s="613" t="s">
        <v>42</v>
      </c>
      <c r="C16" s="613" t="s">
        <v>696</v>
      </c>
      <c r="D16" s="613" t="s">
        <v>43</v>
      </c>
      <c r="E16" s="613" t="s">
        <v>697</v>
      </c>
    </row>
    <row r="17" spans="1:5" ht="15" thickBot="1" x14ac:dyDescent="0.35">
      <c r="A17" s="614">
        <f>+'A - Projected Reimb (Required)'!E39</f>
        <v>0</v>
      </c>
      <c r="B17" s="591" t="s">
        <v>42</v>
      </c>
      <c r="C17" s="736"/>
      <c r="D17" s="591" t="s">
        <v>43</v>
      </c>
      <c r="E17" s="614" t="str">
        <f>IF(C17="","",A17*C17)</f>
        <v/>
      </c>
    </row>
    <row r="18" spans="1:5" x14ac:dyDescent="0.3">
      <c r="A18" s="615"/>
      <c r="B18" s="616"/>
      <c r="C18" s="617"/>
      <c r="D18" s="616"/>
      <c r="E18" s="601"/>
    </row>
    <row r="19" spans="1:5" ht="30.6" customHeight="1" x14ac:dyDescent="0.3">
      <c r="A19" s="1275" t="s">
        <v>699</v>
      </c>
      <c r="B19" s="1276"/>
      <c r="C19" s="1276"/>
      <c r="D19" s="1276"/>
      <c r="E19" s="1277"/>
    </row>
    <row r="20" spans="1:5" x14ac:dyDescent="0.3">
      <c r="A20" s="618"/>
      <c r="B20" s="606"/>
      <c r="C20" s="606"/>
      <c r="D20" s="606"/>
      <c r="E20" s="619"/>
    </row>
    <row r="21" spans="1:5" x14ac:dyDescent="0.3">
      <c r="A21" s="605" t="s">
        <v>44</v>
      </c>
      <c r="B21" s="600"/>
      <c r="C21" s="600"/>
      <c r="D21" s="600"/>
      <c r="E21" s="601"/>
    </row>
    <row r="22" spans="1:5" x14ac:dyDescent="0.3">
      <c r="A22" s="620" t="s">
        <v>698</v>
      </c>
      <c r="B22" s="600"/>
      <c r="C22" s="600"/>
      <c r="D22" s="600"/>
      <c r="E22" s="601"/>
    </row>
    <row r="23" spans="1:5" ht="15" thickBot="1" x14ac:dyDescent="0.35">
      <c r="A23" s="1272"/>
      <c r="B23" s="1273"/>
      <c r="C23" s="1273"/>
      <c r="D23" s="1273"/>
      <c r="E23" s="1274"/>
    </row>
    <row r="24" spans="1:5" x14ac:dyDescent="0.3">
      <c r="A24" s="772" t="s">
        <v>626</v>
      </c>
      <c r="B24" s="773"/>
      <c r="C24" s="773"/>
      <c r="D24" s="773"/>
      <c r="E24" s="622"/>
    </row>
    <row r="25" spans="1:5" s="627" customFormat="1" ht="12.6" thickBot="1" x14ac:dyDescent="0.3">
      <c r="A25" s="623" t="s">
        <v>636</v>
      </c>
      <c r="B25" s="624"/>
      <c r="C25" s="624"/>
      <c r="D25" s="625"/>
      <c r="E25" s="626" t="s">
        <v>873</v>
      </c>
    </row>
  </sheetData>
  <sheetProtection algorithmName="SHA-512" hashValue="+oyXsBvJ1tVnRaiAm7cYXR/8XleqFdJY1OBbUCotE7Lqv188TlLgXBFR1zS1yQvOybHURCORQ2r3P0JMdyd7kw==" saltValue="xi5a4wSTrWD9mzCsdhDPfw==" spinCount="100000" sheet="1" objects="1" scenarios="1"/>
  <mergeCells count="6">
    <mergeCell ref="A2:E2"/>
    <mergeCell ref="B1:C1"/>
    <mergeCell ref="B7:D7"/>
    <mergeCell ref="B9:D9"/>
    <mergeCell ref="A23:E23"/>
    <mergeCell ref="A19:E19"/>
  </mergeCells>
  <dataValidations count="1">
    <dataValidation type="decimal" allowBlank="1" showInputMessage="1" showErrorMessage="1" error="Sponsor Fee must be between 0% and 15%." sqref="C17" xr:uid="{270293EB-32AA-440C-88BF-F57D3937EC92}">
      <formula1>0</formula1>
      <formula2>0.15</formula2>
    </dataValidation>
  </dataValidations>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D9D6-2342-4240-AFC3-84369279893E}">
  <sheetPr codeName="Sheet16">
    <tabColor rgb="FFFFE699"/>
    <pageSetUpPr fitToPage="1"/>
  </sheetPr>
  <dimension ref="A1:L55"/>
  <sheetViews>
    <sheetView zoomScaleNormal="100" workbookViewId="0">
      <selection activeCell="A5" sqref="A5:C5"/>
    </sheetView>
  </sheetViews>
  <sheetFormatPr defaultRowHeight="14.4" x14ac:dyDescent="0.3"/>
  <cols>
    <col min="1" max="1" width="10.33203125" customWidth="1"/>
    <col min="2" max="3" width="11.33203125" customWidth="1"/>
    <col min="4" max="4" width="19.33203125" customWidth="1"/>
    <col min="5" max="5" width="15.33203125" customWidth="1"/>
    <col min="6" max="7" width="17.33203125" customWidth="1"/>
  </cols>
  <sheetData>
    <row r="1" spans="1:7" ht="15" thickBot="1" x14ac:dyDescent="0.35">
      <c r="A1" s="80" t="s">
        <v>36</v>
      </c>
      <c r="B1" s="1283">
        <f>'Budget Summary'!$D9</f>
        <v>0</v>
      </c>
      <c r="C1" s="1283"/>
      <c r="D1" s="1283"/>
      <c r="E1" s="1283"/>
      <c r="F1" s="81" t="s">
        <v>13</v>
      </c>
      <c r="G1" s="82">
        <f>'Budget Summary'!H9</f>
        <v>0</v>
      </c>
    </row>
    <row r="2" spans="1:7" ht="16.2" thickBot="1" x14ac:dyDescent="0.35">
      <c r="A2" s="1284" t="s">
        <v>700</v>
      </c>
      <c r="B2" s="1285"/>
      <c r="C2" s="1285"/>
      <c r="D2" s="1285"/>
      <c r="E2" s="1285"/>
      <c r="F2" s="1285"/>
      <c r="G2" s="1286"/>
    </row>
    <row r="3" spans="1:7" ht="15" thickBot="1" x14ac:dyDescent="0.35">
      <c r="A3" s="726"/>
      <c r="B3" s="728">
        <v>1</v>
      </c>
      <c r="C3" s="728"/>
      <c r="D3" s="728">
        <v>2</v>
      </c>
      <c r="E3" s="728">
        <v>3</v>
      </c>
      <c r="F3" s="728">
        <v>4</v>
      </c>
      <c r="G3" s="727">
        <v>5</v>
      </c>
    </row>
    <row r="4" spans="1:7" ht="43.8" thickBot="1" x14ac:dyDescent="0.35">
      <c r="A4" s="1207" t="s">
        <v>133</v>
      </c>
      <c r="B4" s="1281"/>
      <c r="C4" s="1282"/>
      <c r="D4" s="239" t="s">
        <v>63</v>
      </c>
      <c r="E4" s="239" t="s">
        <v>132</v>
      </c>
      <c r="F4" s="383" t="s">
        <v>480</v>
      </c>
      <c r="G4" s="101" t="s">
        <v>481</v>
      </c>
    </row>
    <row r="5" spans="1:7" x14ac:dyDescent="0.3">
      <c r="A5" s="1251"/>
      <c r="B5" s="1287"/>
      <c r="C5" s="1252"/>
      <c r="D5" s="282"/>
      <c r="E5" s="284"/>
      <c r="F5" s="144" t="str">
        <f>IF(D5&lt;1,"",D5*E5)</f>
        <v/>
      </c>
      <c r="G5" s="322"/>
    </row>
    <row r="6" spans="1:7" x14ac:dyDescent="0.3">
      <c r="A6" s="1261"/>
      <c r="B6" s="1288"/>
      <c r="C6" s="1262"/>
      <c r="D6" s="257"/>
      <c r="E6" s="223"/>
      <c r="F6" s="144" t="str">
        <f t="shared" ref="F6:F9" si="0">IF(D6&lt;1,"",D6*E6)</f>
        <v/>
      </c>
      <c r="G6" s="224"/>
    </row>
    <row r="7" spans="1:7" x14ac:dyDescent="0.3">
      <c r="A7" s="1261"/>
      <c r="B7" s="1288"/>
      <c r="C7" s="1262"/>
      <c r="D7" s="291"/>
      <c r="E7" s="384"/>
      <c r="F7" s="144" t="str">
        <f t="shared" si="0"/>
        <v/>
      </c>
      <c r="G7" s="385"/>
    </row>
    <row r="8" spans="1:7" x14ac:dyDescent="0.3">
      <c r="A8" s="1261"/>
      <c r="B8" s="1288"/>
      <c r="C8" s="1262"/>
      <c r="D8" s="291"/>
      <c r="E8" s="384"/>
      <c r="F8" s="144" t="str">
        <f t="shared" si="0"/>
        <v/>
      </c>
      <c r="G8" s="385"/>
    </row>
    <row r="9" spans="1:7" ht="15" thickBot="1" x14ac:dyDescent="0.35">
      <c r="A9" s="1263"/>
      <c r="B9" s="1289"/>
      <c r="C9" s="1264"/>
      <c r="D9" s="150"/>
      <c r="E9" s="227"/>
      <c r="F9" s="144" t="str">
        <f t="shared" si="0"/>
        <v/>
      </c>
      <c r="G9" s="228"/>
    </row>
    <row r="10" spans="1:7" ht="15" thickBot="1" x14ac:dyDescent="0.35">
      <c r="A10" s="1290"/>
      <c r="B10" s="1291"/>
      <c r="C10" s="1291"/>
      <c r="E10" s="230" t="s">
        <v>37</v>
      </c>
      <c r="F10" s="352">
        <f>SUM(F5:F9)</f>
        <v>0</v>
      </c>
      <c r="G10" s="260">
        <f>SUM(G5:G9)</f>
        <v>0</v>
      </c>
    </row>
    <row r="11" spans="1:7" ht="15" thickBot="1" x14ac:dyDescent="0.35">
      <c r="A11" s="1292"/>
      <c r="B11" s="1293"/>
      <c r="C11" s="1293"/>
      <c r="D11" s="1293"/>
      <c r="E11" s="1293"/>
      <c r="F11" s="1293"/>
      <c r="G11" s="1294"/>
    </row>
    <row r="12" spans="1:7" ht="58.2" thickBot="1" x14ac:dyDescent="0.35">
      <c r="A12" s="1207" t="s">
        <v>135</v>
      </c>
      <c r="B12" s="1281"/>
      <c r="C12" s="1282"/>
      <c r="D12" s="239" t="s">
        <v>63</v>
      </c>
      <c r="E12" s="239" t="s">
        <v>132</v>
      </c>
      <c r="F12" s="101" t="s">
        <v>134</v>
      </c>
      <c r="G12" s="101" t="s">
        <v>481</v>
      </c>
    </row>
    <row r="13" spans="1:7" x14ac:dyDescent="0.3">
      <c r="A13" s="1304"/>
      <c r="B13" s="1305"/>
      <c r="C13" s="1306"/>
      <c r="D13" s="254"/>
      <c r="E13" s="255"/>
      <c r="F13" s="256" t="str">
        <f>IF(D13&lt;1,"",E13*D13)</f>
        <v/>
      </c>
      <c r="G13" s="386"/>
    </row>
    <row r="14" spans="1:7" x14ac:dyDescent="0.3">
      <c r="A14" s="1261"/>
      <c r="B14" s="1288"/>
      <c r="C14" s="1262"/>
      <c r="D14" s="257"/>
      <c r="E14" s="223"/>
      <c r="F14" s="256" t="str">
        <f t="shared" ref="F14:F20" si="1">IF(D14&lt;1,"",E14*D14)</f>
        <v/>
      </c>
      <c r="G14" s="224"/>
    </row>
    <row r="15" spans="1:7" x14ac:dyDescent="0.3">
      <c r="A15" s="1261"/>
      <c r="B15" s="1288"/>
      <c r="C15" s="1262"/>
      <c r="D15" s="257"/>
      <c r="E15" s="223"/>
      <c r="F15" s="256" t="str">
        <f t="shared" si="1"/>
        <v/>
      </c>
      <c r="G15" s="224"/>
    </row>
    <row r="16" spans="1:7" x14ac:dyDescent="0.3">
      <c r="A16" s="1261"/>
      <c r="B16" s="1288"/>
      <c r="C16" s="1262"/>
      <c r="D16" s="257"/>
      <c r="E16" s="223"/>
      <c r="F16" s="256" t="str">
        <f t="shared" si="1"/>
        <v/>
      </c>
      <c r="G16" s="224"/>
    </row>
    <row r="17" spans="1:7" x14ac:dyDescent="0.3">
      <c r="A17" s="1261"/>
      <c r="B17" s="1288"/>
      <c r="C17" s="1262"/>
      <c r="D17" s="257"/>
      <c r="E17" s="223"/>
      <c r="F17" s="256" t="str">
        <f t="shared" si="1"/>
        <v/>
      </c>
      <c r="G17" s="224"/>
    </row>
    <row r="18" spans="1:7" x14ac:dyDescent="0.3">
      <c r="A18" s="1261"/>
      <c r="B18" s="1288"/>
      <c r="C18" s="1262"/>
      <c r="D18" s="257"/>
      <c r="E18" s="223"/>
      <c r="F18" s="256" t="str">
        <f t="shared" si="1"/>
        <v/>
      </c>
      <c r="G18" s="224"/>
    </row>
    <row r="19" spans="1:7" x14ac:dyDescent="0.3">
      <c r="A19" s="1261"/>
      <c r="B19" s="1288"/>
      <c r="C19" s="1262"/>
      <c r="D19" s="257"/>
      <c r="E19" s="223"/>
      <c r="F19" s="256" t="str">
        <f t="shared" si="1"/>
        <v/>
      </c>
      <c r="G19" s="224"/>
    </row>
    <row r="20" spans="1:7" ht="15" thickBot="1" x14ac:dyDescent="0.35">
      <c r="A20" s="1263"/>
      <c r="B20" s="1289"/>
      <c r="C20" s="1264"/>
      <c r="D20" s="387"/>
      <c r="E20" s="227"/>
      <c r="F20" s="144" t="str">
        <f t="shared" si="1"/>
        <v/>
      </c>
      <c r="G20" s="228"/>
    </row>
    <row r="21" spans="1:7" ht="15" thickBot="1" x14ac:dyDescent="0.35">
      <c r="A21" s="229"/>
      <c r="B21" s="235"/>
      <c r="C21" s="235"/>
      <c r="E21" s="230" t="s">
        <v>37</v>
      </c>
      <c r="F21" s="352">
        <f>SUM(F13:F20)</f>
        <v>0</v>
      </c>
      <c r="G21" s="260">
        <f>SUM(G13:G20)</f>
        <v>0</v>
      </c>
    </row>
    <row r="22" spans="1:7" ht="15" thickBot="1" x14ac:dyDescent="0.35">
      <c r="A22" s="1"/>
      <c r="G22" s="2"/>
    </row>
    <row r="23" spans="1:7" ht="15" thickBot="1" x14ac:dyDescent="0.35">
      <c r="A23" s="1"/>
      <c r="E23" s="388" t="s">
        <v>316</v>
      </c>
      <c r="F23" s="59">
        <f>F10+F21</f>
        <v>0</v>
      </c>
      <c r="G23" s="59">
        <f>G10+G21</f>
        <v>0</v>
      </c>
    </row>
    <row r="24" spans="1:7" x14ac:dyDescent="0.3">
      <c r="A24" s="1"/>
      <c r="G24" s="2"/>
    </row>
    <row r="25" spans="1:7" ht="15" thickBot="1" x14ac:dyDescent="0.35">
      <c r="A25" s="261" t="s">
        <v>82</v>
      </c>
      <c r="B25" s="262"/>
      <c r="C25" s="262"/>
      <c r="D25" s="262"/>
      <c r="E25" s="262"/>
      <c r="F25" s="262"/>
      <c r="G25" s="264"/>
    </row>
    <row r="26" spans="1:7" ht="14.4" customHeight="1" x14ac:dyDescent="0.3">
      <c r="A26" s="1295" t="s">
        <v>93</v>
      </c>
      <c r="B26" s="1296"/>
      <c r="C26" s="1296"/>
      <c r="D26" s="1296"/>
      <c r="E26" s="1296"/>
      <c r="F26" s="1296"/>
      <c r="G26" s="1297"/>
    </row>
    <row r="27" spans="1:7" x14ac:dyDescent="0.3">
      <c r="A27" s="1298"/>
      <c r="B27" s="1299"/>
      <c r="C27" s="1299"/>
      <c r="D27" s="1299"/>
      <c r="E27" s="1299"/>
      <c r="F27" s="1299"/>
      <c r="G27" s="1300"/>
    </row>
    <row r="28" spans="1:7" x14ac:dyDescent="0.3">
      <c r="A28" s="1298"/>
      <c r="B28" s="1299"/>
      <c r="C28" s="1299"/>
      <c r="D28" s="1299"/>
      <c r="E28" s="1299"/>
      <c r="F28" s="1299"/>
      <c r="G28" s="1300"/>
    </row>
    <row r="29" spans="1:7" ht="15" thickBot="1" x14ac:dyDescent="0.35">
      <c r="A29" s="1301"/>
      <c r="B29" s="1302"/>
      <c r="C29" s="1302"/>
      <c r="D29" s="1302"/>
      <c r="E29" s="1302"/>
      <c r="F29" s="1302"/>
      <c r="G29" s="1303"/>
    </row>
    <row r="30" spans="1:7" x14ac:dyDescent="0.3">
      <c r="A30" s="1307"/>
      <c r="B30" s="1308"/>
      <c r="C30" s="1308"/>
      <c r="D30" s="1308"/>
      <c r="E30" s="1308"/>
      <c r="F30" s="1308"/>
      <c r="G30" s="1309"/>
    </row>
    <row r="31" spans="1:7" x14ac:dyDescent="0.3">
      <c r="A31" s="1310" t="s">
        <v>726</v>
      </c>
      <c r="B31" s="1311"/>
      <c r="C31" s="1311"/>
      <c r="D31" s="1311"/>
      <c r="E31" s="1311"/>
      <c r="F31" s="1311"/>
      <c r="G31" s="1312"/>
    </row>
    <row r="32" spans="1:7" x14ac:dyDescent="0.3">
      <c r="A32" s="87"/>
      <c r="B32" s="88"/>
      <c r="C32" s="88"/>
      <c r="D32" s="88"/>
      <c r="E32" s="88"/>
      <c r="F32" s="88"/>
      <c r="G32" s="221"/>
    </row>
    <row r="33" spans="1:12" x14ac:dyDescent="0.3">
      <c r="A33" s="87" t="s">
        <v>727</v>
      </c>
      <c r="B33" s="83" t="s">
        <v>728</v>
      </c>
      <c r="C33" s="88"/>
      <c r="D33" s="88"/>
      <c r="E33" s="88"/>
      <c r="F33" s="88"/>
      <c r="G33" s="221"/>
    </row>
    <row r="34" spans="1:12" x14ac:dyDescent="0.3">
      <c r="A34" s="87"/>
      <c r="B34" s="88"/>
      <c r="C34" s="88"/>
      <c r="D34" s="88"/>
      <c r="E34" s="88"/>
      <c r="F34" s="88"/>
      <c r="G34" s="221"/>
    </row>
    <row r="35" spans="1:12" x14ac:dyDescent="0.3">
      <c r="A35" s="87" t="s">
        <v>729</v>
      </c>
      <c r="B35" s="83" t="s">
        <v>730</v>
      </c>
      <c r="C35" s="88"/>
      <c r="D35" s="88"/>
      <c r="E35" s="88"/>
      <c r="F35" s="88"/>
      <c r="G35" s="221"/>
    </row>
    <row r="36" spans="1:12" x14ac:dyDescent="0.3">
      <c r="A36" s="87"/>
      <c r="B36" s="88"/>
      <c r="C36" s="88"/>
      <c r="D36" s="88"/>
      <c r="E36" s="88"/>
      <c r="F36" s="88"/>
      <c r="G36" s="221"/>
    </row>
    <row r="37" spans="1:12" ht="56.4" customHeight="1" x14ac:dyDescent="0.3">
      <c r="A37" s="1313" t="s">
        <v>731</v>
      </c>
      <c r="B37" s="1314"/>
      <c r="C37" s="1314"/>
      <c r="D37" s="1314"/>
      <c r="E37" s="1314"/>
      <c r="F37" s="1314"/>
      <c r="G37" s="1315"/>
    </row>
    <row r="38" spans="1:12" ht="15" customHeight="1" x14ac:dyDescent="0.3">
      <c r="A38" s="1316" t="s">
        <v>841</v>
      </c>
      <c r="B38" s="1317"/>
      <c r="C38" s="1317"/>
      <c r="D38" s="1317"/>
      <c r="E38" s="798"/>
      <c r="F38" s="798"/>
      <c r="G38" s="799"/>
      <c r="H38" s="798"/>
    </row>
    <row r="39" spans="1:12" x14ac:dyDescent="0.3">
      <c r="A39" s="1183"/>
      <c r="B39" s="1184"/>
      <c r="C39" s="1184"/>
      <c r="D39" s="1184"/>
      <c r="E39" s="1184"/>
      <c r="F39" s="1184"/>
      <c r="G39" s="794"/>
      <c r="H39" s="793"/>
    </row>
    <row r="40" spans="1:12" x14ac:dyDescent="0.3">
      <c r="A40" s="1322"/>
      <c r="B40" s="1184"/>
      <c r="C40" s="1184"/>
      <c r="D40" s="1184"/>
      <c r="E40" s="1184"/>
      <c r="F40" s="1184"/>
      <c r="G40" s="794"/>
      <c r="H40" s="793"/>
    </row>
    <row r="41" spans="1:12" x14ac:dyDescent="0.3">
      <c r="A41" s="211" t="s">
        <v>842</v>
      </c>
      <c r="B41" s="27"/>
      <c r="C41" s="368"/>
      <c r="D41" s="368"/>
      <c r="E41" s="368"/>
      <c r="F41" s="368"/>
      <c r="G41" s="838"/>
      <c r="H41" s="368"/>
      <c r="I41" s="83"/>
      <c r="J41" s="159"/>
      <c r="K41" s="839"/>
      <c r="L41" s="840"/>
    </row>
    <row r="42" spans="1:12" x14ac:dyDescent="0.3">
      <c r="A42" s="1318"/>
      <c r="B42" s="1319"/>
      <c r="C42" s="1319"/>
      <c r="D42" s="1319"/>
      <c r="E42" s="1319"/>
      <c r="F42" s="1319"/>
      <c r="G42" s="838"/>
      <c r="H42" s="83"/>
      <c r="I42" s="83"/>
      <c r="J42" s="159"/>
      <c r="K42" s="839"/>
      <c r="L42" s="840"/>
    </row>
    <row r="43" spans="1:12" x14ac:dyDescent="0.3">
      <c r="A43" s="1320"/>
      <c r="B43" s="1319"/>
      <c r="C43" s="1319"/>
      <c r="D43" s="1319"/>
      <c r="E43" s="1319"/>
      <c r="F43" s="1319"/>
      <c r="G43" s="838"/>
      <c r="H43" s="83"/>
      <c r="I43" s="83"/>
      <c r="J43" s="159"/>
      <c r="K43" s="839"/>
      <c r="L43" s="840"/>
    </row>
    <row r="44" spans="1:12" x14ac:dyDescent="0.3">
      <c r="A44" s="1320"/>
      <c r="B44" s="1319"/>
      <c r="C44" s="1319"/>
      <c r="D44" s="1319"/>
      <c r="E44" s="1319"/>
      <c r="F44" s="1319"/>
      <c r="G44" s="838"/>
      <c r="H44" s="83"/>
      <c r="I44" s="83"/>
      <c r="J44" s="159"/>
      <c r="K44" s="839"/>
      <c r="L44" s="840"/>
    </row>
    <row r="45" spans="1:12" x14ac:dyDescent="0.3">
      <c r="A45" s="1320"/>
      <c r="B45" s="1319"/>
      <c r="C45" s="1319"/>
      <c r="D45" s="1319"/>
      <c r="E45" s="1319"/>
      <c r="F45" s="1319"/>
      <c r="G45" s="838"/>
      <c r="H45" s="83"/>
      <c r="I45" s="83"/>
      <c r="J45" s="159"/>
      <c r="K45" s="839"/>
      <c r="L45" s="840"/>
    </row>
    <row r="46" spans="1:12" x14ac:dyDescent="0.3">
      <c r="A46" s="1320"/>
      <c r="B46" s="1319"/>
      <c r="C46" s="1319"/>
      <c r="D46" s="1319"/>
      <c r="E46" s="1319"/>
      <c r="F46" s="1319"/>
      <c r="G46" s="838"/>
      <c r="H46" s="83"/>
      <c r="I46" s="83"/>
      <c r="J46" s="159"/>
      <c r="K46" s="839"/>
      <c r="L46" s="840"/>
    </row>
    <row r="47" spans="1:12" x14ac:dyDescent="0.3">
      <c r="A47" s="1320"/>
      <c r="B47" s="1319"/>
      <c r="C47" s="1319"/>
      <c r="D47" s="1319"/>
      <c r="E47" s="1319"/>
      <c r="F47" s="1319"/>
      <c r="G47" s="838"/>
      <c r="H47" s="83"/>
      <c r="I47" s="83"/>
      <c r="J47" s="159"/>
      <c r="K47" s="839"/>
      <c r="L47" s="840"/>
    </row>
    <row r="48" spans="1:12" x14ac:dyDescent="0.3">
      <c r="A48" s="1320"/>
      <c r="B48" s="1319"/>
      <c r="C48" s="1319"/>
      <c r="D48" s="1319"/>
      <c r="E48" s="1319"/>
      <c r="F48" s="1319"/>
      <c r="G48" s="838"/>
      <c r="H48" s="83"/>
      <c r="I48" s="83"/>
      <c r="J48" s="159"/>
      <c r="K48" s="839"/>
      <c r="L48" s="840"/>
    </row>
    <row r="49" spans="1:12" x14ac:dyDescent="0.3">
      <c r="A49" s="1320"/>
      <c r="B49" s="1319"/>
      <c r="C49" s="1319"/>
      <c r="D49" s="1319"/>
      <c r="E49" s="1319"/>
      <c r="F49" s="1319"/>
      <c r="G49" s="838"/>
      <c r="H49" s="83"/>
      <c r="I49" s="83"/>
      <c r="J49" s="159"/>
      <c r="K49" s="839"/>
      <c r="L49" s="840"/>
    </row>
    <row r="50" spans="1:12" ht="15" thickBot="1" x14ac:dyDescent="0.35">
      <c r="A50" s="1320"/>
      <c r="B50" s="1321"/>
      <c r="C50" s="1321"/>
      <c r="D50" s="1321"/>
      <c r="E50" s="1321"/>
      <c r="F50" s="1321"/>
      <c r="G50" s="838"/>
      <c r="H50" s="83"/>
      <c r="I50" s="83"/>
      <c r="J50" s="159"/>
      <c r="K50" s="839"/>
      <c r="L50" s="840"/>
    </row>
    <row r="51" spans="1:12" ht="15" thickBot="1" x14ac:dyDescent="0.35">
      <c r="A51" s="933"/>
      <c r="B51" s="934"/>
      <c r="C51" s="934"/>
      <c r="D51" s="934"/>
      <c r="E51" s="934"/>
      <c r="F51" s="934"/>
      <c r="G51" s="935"/>
      <c r="H51" s="83"/>
      <c r="I51" s="83"/>
      <c r="J51" s="159"/>
      <c r="K51" s="839"/>
      <c r="L51" s="840"/>
    </row>
    <row r="52" spans="1:12" ht="15" thickBot="1" x14ac:dyDescent="0.35">
      <c r="A52" s="1278" t="s">
        <v>634</v>
      </c>
      <c r="B52" s="1279"/>
      <c r="C52" s="1279"/>
      <c r="D52" s="1279"/>
      <c r="E52" s="1279"/>
      <c r="F52" s="1279"/>
      <c r="G52" s="1280"/>
    </row>
    <row r="53" spans="1:12" ht="15" thickBot="1" x14ac:dyDescent="0.35">
      <c r="A53" s="785"/>
      <c r="B53" s="786"/>
      <c r="C53" s="786"/>
      <c r="D53" s="786"/>
      <c r="E53" s="786"/>
      <c r="F53" s="786"/>
      <c r="G53" s="787"/>
    </row>
    <row r="54" spans="1:12" ht="15" thickBot="1" x14ac:dyDescent="0.35">
      <c r="A54" s="774" t="s">
        <v>701</v>
      </c>
      <c r="B54" s="480"/>
      <c r="C54" s="480"/>
      <c r="D54" s="480"/>
      <c r="E54" s="480"/>
      <c r="F54" s="480"/>
      <c r="G54" s="481"/>
    </row>
    <row r="55" spans="1:12" s="507" customFormat="1" ht="12.6" thickBot="1" x14ac:dyDescent="0.3">
      <c r="A55" s="475" t="s">
        <v>636</v>
      </c>
      <c r="B55" s="476"/>
      <c r="C55" s="476"/>
      <c r="D55" s="476"/>
      <c r="E55" s="517"/>
      <c r="F55" s="474"/>
      <c r="G55" s="477" t="s">
        <v>873</v>
      </c>
    </row>
  </sheetData>
  <sheetProtection algorithmName="SHA-512" hashValue="29CEJ0Puvfsi2fcDy9Q4N92WdN7GYB+Vhz8Isw0sH6TEunfPnuO8jBRf7zlTY5LTf2gbMobngi4v9RC5CzMyqA==" saltValue="l6uOvc1DGqlIHBTPsE0hjA==" spinCount="100000" sheet="1" objects="1" scenarios="1"/>
  <mergeCells count="27">
    <mergeCell ref="A30:G30"/>
    <mergeCell ref="A31:G31"/>
    <mergeCell ref="A37:G37"/>
    <mergeCell ref="A38:D38"/>
    <mergeCell ref="A42:F50"/>
    <mergeCell ref="A39:F40"/>
    <mergeCell ref="A13:C13"/>
    <mergeCell ref="A14:C14"/>
    <mergeCell ref="A15:C15"/>
    <mergeCell ref="A16:C16"/>
    <mergeCell ref="A17:C17"/>
    <mergeCell ref="A52:G52"/>
    <mergeCell ref="A12:C12"/>
    <mergeCell ref="B1:E1"/>
    <mergeCell ref="A2:G2"/>
    <mergeCell ref="A4:C4"/>
    <mergeCell ref="A5:C5"/>
    <mergeCell ref="A6:C6"/>
    <mergeCell ref="A7:C7"/>
    <mergeCell ref="A8:C8"/>
    <mergeCell ref="A9:C9"/>
    <mergeCell ref="A10:C10"/>
    <mergeCell ref="A11:G11"/>
    <mergeCell ref="A18:C18"/>
    <mergeCell ref="A19:C19"/>
    <mergeCell ref="A20:C20"/>
    <mergeCell ref="A26:G29"/>
  </mergeCells>
  <dataValidations count="1">
    <dataValidation allowBlank="1" showInputMessage="1" showErrorMessage="1" prompt="Please provide copies of all quotes for food service contracts." sqref="A13:C13" xr:uid="{ED13073B-67C5-4521-AB70-C5D73CEA7C8D}"/>
  </dataValidations>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8" r:id="rId4" name="Check Box 2">
              <controlPr defaultSize="0" autoFill="0" autoLine="0" autoPict="0">
                <anchor moveWithCells="1">
                  <from>
                    <xdr:col>0</xdr:col>
                    <xdr:colOff>0</xdr:colOff>
                    <xdr:row>37</xdr:row>
                    <xdr:rowOff>175260</xdr:rowOff>
                  </from>
                  <to>
                    <xdr:col>3</xdr:col>
                    <xdr:colOff>60960</xdr:colOff>
                    <xdr:row>39</xdr:row>
                    <xdr:rowOff>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0</xdr:col>
                    <xdr:colOff>0</xdr:colOff>
                    <xdr:row>40</xdr:row>
                    <xdr:rowOff>175260</xdr:rowOff>
                  </from>
                  <to>
                    <xdr:col>4</xdr:col>
                    <xdr:colOff>152400</xdr:colOff>
                    <xdr:row>41</xdr:row>
                    <xdr:rowOff>160020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0</xdr:col>
                    <xdr:colOff>0</xdr:colOff>
                    <xdr:row>41</xdr:row>
                    <xdr:rowOff>175260</xdr:rowOff>
                  </from>
                  <to>
                    <xdr:col>3</xdr:col>
                    <xdr:colOff>60960</xdr:colOff>
                    <xdr:row>42</xdr:row>
                    <xdr:rowOff>144780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0</xdr:col>
                    <xdr:colOff>0</xdr:colOff>
                    <xdr:row>42</xdr:row>
                    <xdr:rowOff>160020</xdr:rowOff>
                  </from>
                  <to>
                    <xdr:col>3</xdr:col>
                    <xdr:colOff>60960</xdr:colOff>
                    <xdr:row>43</xdr:row>
                    <xdr:rowOff>144780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0</xdr:col>
                    <xdr:colOff>0</xdr:colOff>
                    <xdr:row>43</xdr:row>
                    <xdr:rowOff>160020</xdr:rowOff>
                  </from>
                  <to>
                    <xdr:col>3</xdr:col>
                    <xdr:colOff>60960</xdr:colOff>
                    <xdr:row>44</xdr:row>
                    <xdr:rowOff>144780</xdr:rowOff>
                  </to>
                </anchor>
              </controlPr>
            </control>
          </mc:Choice>
        </mc:AlternateContent>
        <mc:AlternateContent xmlns:mc="http://schemas.openxmlformats.org/markup-compatibility/2006">
          <mc:Choice Requires="x14">
            <control shapeId="75783" r:id="rId9" name="Check Box 7">
              <controlPr defaultSize="0" autoFill="0" autoLine="0" autoPict="0">
                <anchor moveWithCells="1">
                  <from>
                    <xdr:col>0</xdr:col>
                    <xdr:colOff>0</xdr:colOff>
                    <xdr:row>44</xdr:row>
                    <xdr:rowOff>175260</xdr:rowOff>
                  </from>
                  <to>
                    <xdr:col>3</xdr:col>
                    <xdr:colOff>60960</xdr:colOff>
                    <xdr:row>45</xdr:row>
                    <xdr:rowOff>137160</xdr:rowOff>
                  </to>
                </anchor>
              </controlPr>
            </control>
          </mc:Choice>
        </mc:AlternateContent>
        <mc:AlternateContent xmlns:mc="http://schemas.openxmlformats.org/markup-compatibility/2006">
          <mc:Choice Requires="x14">
            <control shapeId="75784" r:id="rId10" name="Check Box 8">
              <controlPr defaultSize="0" autoFill="0" autoLine="0" autoPict="0">
                <anchor moveWithCells="1">
                  <from>
                    <xdr:col>0</xdr:col>
                    <xdr:colOff>0</xdr:colOff>
                    <xdr:row>45</xdr:row>
                    <xdr:rowOff>182880</xdr:rowOff>
                  </from>
                  <to>
                    <xdr:col>3</xdr:col>
                    <xdr:colOff>60960</xdr:colOff>
                    <xdr:row>46</xdr:row>
                    <xdr:rowOff>137160</xdr:rowOff>
                  </to>
                </anchor>
              </controlPr>
            </control>
          </mc:Choice>
        </mc:AlternateContent>
        <mc:AlternateContent xmlns:mc="http://schemas.openxmlformats.org/markup-compatibility/2006">
          <mc:Choice Requires="x14">
            <control shapeId="75785" r:id="rId11" name="Check Box 9">
              <controlPr defaultSize="0" autoFill="0" autoLine="0" autoPict="0">
                <anchor moveWithCells="1">
                  <from>
                    <xdr:col>0</xdr:col>
                    <xdr:colOff>0</xdr:colOff>
                    <xdr:row>46</xdr:row>
                    <xdr:rowOff>182880</xdr:rowOff>
                  </from>
                  <to>
                    <xdr:col>3</xdr:col>
                    <xdr:colOff>60960</xdr:colOff>
                    <xdr:row>48</xdr:row>
                    <xdr:rowOff>22860</xdr:rowOff>
                  </to>
                </anchor>
              </controlPr>
            </control>
          </mc:Choice>
        </mc:AlternateContent>
        <mc:AlternateContent xmlns:mc="http://schemas.openxmlformats.org/markup-compatibility/2006">
          <mc:Choice Requires="x14">
            <control shapeId="75786" r:id="rId12" name="Check Box 10">
              <controlPr defaultSize="0" autoFill="0" autoLine="0" autoPict="0">
                <anchor moveWithCells="1">
                  <from>
                    <xdr:col>0</xdr:col>
                    <xdr:colOff>0</xdr:colOff>
                    <xdr:row>48</xdr:row>
                    <xdr:rowOff>30480</xdr:rowOff>
                  </from>
                  <to>
                    <xdr:col>3</xdr:col>
                    <xdr:colOff>60960</xdr:colOff>
                    <xdr:row>49</xdr:row>
                    <xdr:rowOff>7620</xdr:rowOff>
                  </to>
                </anchor>
              </controlPr>
            </control>
          </mc:Choice>
        </mc:AlternateContent>
        <mc:AlternateContent xmlns:mc="http://schemas.openxmlformats.org/markup-compatibility/2006">
          <mc:Choice Requires="x14">
            <control shapeId="75787" r:id="rId13" name="Check Box 11">
              <controlPr defaultSize="0" autoFill="0" autoLine="0" autoPict="0">
                <anchor moveWithCells="1">
                  <from>
                    <xdr:col>0</xdr:col>
                    <xdr:colOff>0</xdr:colOff>
                    <xdr:row>49</xdr:row>
                    <xdr:rowOff>7620</xdr:rowOff>
                  </from>
                  <to>
                    <xdr:col>3</xdr:col>
                    <xdr:colOff>807720</xdr:colOff>
                    <xdr:row>50</xdr:row>
                    <xdr:rowOff>7620</xdr:rowOff>
                  </to>
                </anchor>
              </controlPr>
            </control>
          </mc:Choice>
        </mc:AlternateContent>
        <mc:AlternateContent xmlns:mc="http://schemas.openxmlformats.org/markup-compatibility/2006">
          <mc:Choice Requires="x14">
            <control shapeId="75788" r:id="rId14" name="Check Box 12">
              <controlPr defaultSize="0" autoFill="0" autoLine="0" autoPict="0">
                <anchor moveWithCells="1">
                  <from>
                    <xdr:col>0</xdr:col>
                    <xdr:colOff>0</xdr:colOff>
                    <xdr:row>39</xdr:row>
                    <xdr:rowOff>22860</xdr:rowOff>
                  </from>
                  <to>
                    <xdr:col>6</xdr:col>
                    <xdr:colOff>236220</xdr:colOff>
                    <xdr:row>40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7</vt:i4>
      </vt:variant>
    </vt:vector>
  </HeadingPairs>
  <TitlesOfParts>
    <vt:vector size="38" baseType="lpstr">
      <vt:lpstr>Approval</vt:lpstr>
      <vt:lpstr>Budget Instructions</vt:lpstr>
      <vt:lpstr>Budget Summary</vt:lpstr>
      <vt:lpstr>Navigation Page</vt:lpstr>
      <vt:lpstr>A - Projected Reimb (Required)</vt:lpstr>
      <vt:lpstr>C - Other Income</vt:lpstr>
      <vt:lpstr>C1 Excess Balance Spending Plan</vt:lpstr>
      <vt:lpstr>D - Sponsor Fee (Required)</vt:lpstr>
      <vt:lpstr>E - Food</vt:lpstr>
      <vt:lpstr>F - Non-Food Supplies</vt:lpstr>
      <vt:lpstr>G - Operating Labor</vt:lpstr>
      <vt:lpstr>H - Rent and Utilities</vt:lpstr>
      <vt:lpstr>H1 Cost Allocation</vt:lpstr>
      <vt:lpstr>I - Operating Fringe</vt:lpstr>
      <vt:lpstr>J- Operating Contracted</vt:lpstr>
      <vt:lpstr>K - Operating Travel</vt:lpstr>
      <vt:lpstr>L- Operating Equip</vt:lpstr>
      <vt:lpstr>M - Operating Equip Depr</vt:lpstr>
      <vt:lpstr>N- Other Operating Exp</vt:lpstr>
      <vt:lpstr>O - Admin Labor</vt:lpstr>
      <vt:lpstr>P - Admin Fringe</vt:lpstr>
      <vt:lpstr>Q - Equipment</vt:lpstr>
      <vt:lpstr>R - Equip Depr</vt:lpstr>
      <vt:lpstr>S- Admin Supplies</vt:lpstr>
      <vt:lpstr>T- Admin Travel</vt:lpstr>
      <vt:lpstr>U - Admin Training</vt:lpstr>
      <vt:lpstr>V - Admin Contracted</vt:lpstr>
      <vt:lpstr>W - Communications</vt:lpstr>
      <vt:lpstr>X - Other Admin Exp</vt:lpstr>
      <vt:lpstr>SWPA Form</vt:lpstr>
      <vt:lpstr>Costs Requiring Add'l Approval</vt:lpstr>
      <vt:lpstr>'Budget Instructions'!Print_Area</vt:lpstr>
      <vt:lpstr>'Budget Summary'!Print_Area</vt:lpstr>
      <vt:lpstr>'C - Other Income'!Print_Area</vt:lpstr>
      <vt:lpstr>'C1 Excess Balance Spending Plan'!Print_Area</vt:lpstr>
      <vt:lpstr>'G - Operating Labor'!Print_Area</vt:lpstr>
      <vt:lpstr>'O - Admin Labor'!Print_Area</vt:lpstr>
      <vt:lpstr>'R - Equip Depr'!Print_Area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dedianous</dc:creator>
  <cp:lastModifiedBy>Patton, Joe</cp:lastModifiedBy>
  <cp:lastPrinted>2019-07-22T15:45:13Z</cp:lastPrinted>
  <dcterms:created xsi:type="dcterms:W3CDTF">2018-01-18T17:52:34Z</dcterms:created>
  <dcterms:modified xsi:type="dcterms:W3CDTF">2022-08-24T20:50:50Z</dcterms:modified>
</cp:coreProperties>
</file>