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updateLinks="always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S:\Dear County Letters\DCDL 2022\"/>
    </mc:Choice>
  </mc:AlternateContent>
  <xr:revisionPtr revIDLastSave="0" documentId="8_{31920A53-9C2F-41CD-89BD-2728C7F0F13D}" xr6:coauthVersionLast="46" xr6:coauthVersionMax="46" xr10:uidLastSave="{00000000-0000-0000-0000-000000000000}"/>
  <bookViews>
    <workbookView xWindow="-120" yWindow="-120" windowWidth="29040" windowHeight="15990" xr2:uid="{00000000-000D-0000-FFFF-FFFF00000000}"/>
  </bookViews>
  <sheets>
    <sheet name="5 Factor Report" sheetId="32" r:id="rId1"/>
    <sheet name="Agent Activity Report" sheetId="33" r:id="rId2"/>
    <sheet name="Staffing Report " sheetId="38" r:id="rId3"/>
    <sheet name="Self-Assessment Scores for All " sheetId="20" r:id="rId4"/>
    <sheet name="Incentive Goal" sheetId="30" r:id="rId5"/>
  </sheets>
  <definedNames>
    <definedName name="\z" localSheetId="2">#REF!</definedName>
    <definedName name="\z">#REF!</definedName>
    <definedName name="_1" localSheetId="2">#REF!</definedName>
    <definedName name="_1">#REF!</definedName>
    <definedName name="_10" localSheetId="2">#REF!</definedName>
    <definedName name="_10">#REF!</definedName>
    <definedName name="_11" localSheetId="2">#REF!</definedName>
    <definedName name="_11">#REF!</definedName>
    <definedName name="_12" localSheetId="2">#REF!</definedName>
    <definedName name="_12">#REF!</definedName>
    <definedName name="_2" localSheetId="2">#REF!</definedName>
    <definedName name="_2">#REF!</definedName>
    <definedName name="_3" localSheetId="2">#REF!</definedName>
    <definedName name="_3">#REF!</definedName>
    <definedName name="_4" localSheetId="2">#REF!</definedName>
    <definedName name="_4">#REF!</definedName>
    <definedName name="_5" localSheetId="2">#REF!</definedName>
    <definedName name="_5">#REF!</definedName>
    <definedName name="_6" localSheetId="2">#REF!</definedName>
    <definedName name="_6">#REF!</definedName>
    <definedName name="_7" localSheetId="2">#REF!</definedName>
    <definedName name="_7">#REF!</definedName>
    <definedName name="_8" localSheetId="2">#REF!</definedName>
    <definedName name="_8">#REF!</definedName>
    <definedName name="_9" localSheetId="2">#REF!</definedName>
    <definedName name="_9">#REF!</definedName>
    <definedName name="_xlnm._FilterDatabase" localSheetId="0" hidden="1">'5 Factor Report'!$A$4:$D$4</definedName>
    <definedName name="_xlnm._FilterDatabase" localSheetId="1" hidden="1">'Agent Activity Report'!$A$3:$B$108</definedName>
    <definedName name="_xlnm._FilterDatabase" localSheetId="4" hidden="1">'Incentive Goal'!$A$2:$AL$107</definedName>
    <definedName name="_xlnm._FilterDatabase" localSheetId="3" hidden="1">'Self-Assessment Scores for All '!$A$4:$B$111</definedName>
    <definedName name="_xlnm._FilterDatabase" localSheetId="2" hidden="1">'Staffing Report '!$A$3:$B$107</definedName>
    <definedName name="_xlnm.Criteria" localSheetId="4">'Incentive Goal'!#REF!</definedName>
    <definedName name="_xlnm.Criteria" localSheetId="2">'Staffing Report '!#REF!</definedName>
    <definedName name="_xlnm.Extract" localSheetId="4">'Incentive Goal'!#REF!</definedName>
    <definedName name="_xlnm.Extract" localSheetId="2">'Staffing Report '!#REF!</definedName>
    <definedName name="_xlnm.Print_Area" localSheetId="0">'5 Factor Report'!$B$5:$I$107</definedName>
    <definedName name="_xlnm.Print_Area" localSheetId="1">'Agent Activity Report'!$E$4:$AS$113</definedName>
    <definedName name="_xlnm.Print_Area" localSheetId="4">'Incentive Goal'!$B$3:$X$114</definedName>
    <definedName name="_xlnm.Print_Area" localSheetId="3">'Self-Assessment Scores for All '!$C$1:$K$104</definedName>
    <definedName name="_xlnm.Print_Area" localSheetId="2">'Staffing Report '!$A$4:$Q$113</definedName>
    <definedName name="_xlnm.Print_Titles" localSheetId="0">'5 Factor Report'!$A:$C,'5 Factor Report'!$1:$4</definedName>
    <definedName name="_xlnm.Print_Titles" localSheetId="1">'Agent Activity Report'!$B:$D,'Agent Activity Report'!$1:$3</definedName>
    <definedName name="_xlnm.Print_Titles" localSheetId="4">'Incentive Goal'!$A:$B,'Incentive Goal'!$1:$2</definedName>
    <definedName name="_xlnm.Print_Titles" localSheetId="2">'Staffing Report '!$A:$B,'Staffing Report '!$1:$3</definedName>
    <definedName name="Staffing" localSheetId="2">#REF!</definedName>
    <definedName name="Staffing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4" i="38" l="1"/>
  <c r="S108" i="30" l="1"/>
  <c r="D111" i="30" l="1"/>
  <c r="B23" i="33" l="1"/>
  <c r="H38" i="38" l="1"/>
  <c r="D107" i="32" l="1"/>
  <c r="P110" i="38" l="1"/>
  <c r="I109" i="38" l="1"/>
  <c r="J109" i="38"/>
  <c r="K109" i="38"/>
  <c r="P109" i="38"/>
  <c r="F109" i="38"/>
  <c r="G109" i="38"/>
  <c r="H109" i="38"/>
  <c r="D109" i="38"/>
  <c r="E109" i="38"/>
  <c r="C109" i="38"/>
  <c r="K110" i="38"/>
  <c r="J110" i="38"/>
  <c r="I110" i="38"/>
  <c r="H110" i="38"/>
  <c r="G110" i="38"/>
  <c r="F110" i="38"/>
  <c r="E110" i="38"/>
  <c r="D110" i="38"/>
  <c r="C110" i="38"/>
  <c r="G107" i="38"/>
  <c r="G112" i="38" s="1"/>
  <c r="A112" i="38" l="1"/>
  <c r="P107" i="38"/>
  <c r="P112" i="38" s="1"/>
  <c r="J107" i="38"/>
  <c r="J112" i="38" s="1"/>
  <c r="I107" i="38"/>
  <c r="I112" i="38" s="1"/>
  <c r="H107" i="38"/>
  <c r="H112" i="38" s="1"/>
  <c r="F107" i="38"/>
  <c r="F112" i="38" s="1"/>
  <c r="E107" i="38"/>
  <c r="E112" i="38" s="1"/>
  <c r="D107" i="38"/>
  <c r="D112" i="38" s="1"/>
  <c r="C107" i="38"/>
  <c r="C112" i="38" s="1"/>
  <c r="N106" i="38"/>
  <c r="M106" i="38"/>
  <c r="L106" i="38"/>
  <c r="O106" i="38" s="1"/>
  <c r="N105" i="38"/>
  <c r="M105" i="38"/>
  <c r="L105" i="38"/>
  <c r="O105" i="38" s="1"/>
  <c r="N104" i="38"/>
  <c r="M104" i="38"/>
  <c r="L104" i="38"/>
  <c r="O104" i="38" s="1"/>
  <c r="N103" i="38"/>
  <c r="M103" i="38"/>
  <c r="L103" i="38"/>
  <c r="O103" i="38" s="1"/>
  <c r="N102" i="38"/>
  <c r="M102" i="38"/>
  <c r="L102" i="38"/>
  <c r="O102" i="38" s="1"/>
  <c r="N101" i="38"/>
  <c r="M101" i="38"/>
  <c r="L101" i="38"/>
  <c r="O101" i="38" s="1"/>
  <c r="N100" i="38"/>
  <c r="M100" i="38"/>
  <c r="L100" i="38"/>
  <c r="O100" i="38" s="1"/>
  <c r="N99" i="38"/>
  <c r="M99" i="38"/>
  <c r="L99" i="38"/>
  <c r="O99" i="38" s="1"/>
  <c r="N98" i="38"/>
  <c r="M98" i="38"/>
  <c r="L98" i="38"/>
  <c r="O98" i="38" s="1"/>
  <c r="N97" i="38"/>
  <c r="M97" i="38"/>
  <c r="L97" i="38"/>
  <c r="O97" i="38" s="1"/>
  <c r="N96" i="38"/>
  <c r="M96" i="38"/>
  <c r="L96" i="38"/>
  <c r="O96" i="38" s="1"/>
  <c r="N95" i="38"/>
  <c r="M95" i="38"/>
  <c r="L95" i="38"/>
  <c r="O95" i="38" s="1"/>
  <c r="M94" i="38"/>
  <c r="L94" i="38"/>
  <c r="O94" i="38" s="1"/>
  <c r="N93" i="38"/>
  <c r="M93" i="38"/>
  <c r="L93" i="38"/>
  <c r="O93" i="38" s="1"/>
  <c r="N92" i="38"/>
  <c r="M92" i="38"/>
  <c r="L92" i="38"/>
  <c r="O92" i="38" s="1"/>
  <c r="N91" i="38"/>
  <c r="M91" i="38"/>
  <c r="L91" i="38"/>
  <c r="O91" i="38" s="1"/>
  <c r="N90" i="38"/>
  <c r="M90" i="38"/>
  <c r="L90" i="38"/>
  <c r="N89" i="38"/>
  <c r="M89" i="38"/>
  <c r="L89" i="38"/>
  <c r="O89" i="38" s="1"/>
  <c r="N88" i="38"/>
  <c r="M88" i="38"/>
  <c r="L88" i="38"/>
  <c r="O88" i="38" s="1"/>
  <c r="N87" i="38"/>
  <c r="M87" i="38"/>
  <c r="L87" i="38"/>
  <c r="O87" i="38" s="1"/>
  <c r="N86" i="38"/>
  <c r="M86" i="38"/>
  <c r="L86" i="38"/>
  <c r="N85" i="38"/>
  <c r="M85" i="38"/>
  <c r="L85" i="38"/>
  <c r="O85" i="38" s="1"/>
  <c r="N84" i="38"/>
  <c r="M84" i="38"/>
  <c r="L84" i="38"/>
  <c r="O84" i="38" s="1"/>
  <c r="N83" i="38"/>
  <c r="M83" i="38"/>
  <c r="L83" i="38"/>
  <c r="O83" i="38" s="1"/>
  <c r="N82" i="38"/>
  <c r="M82" i="38"/>
  <c r="L82" i="38"/>
  <c r="O82" i="38" s="1"/>
  <c r="N81" i="38"/>
  <c r="M81" i="38"/>
  <c r="L81" i="38"/>
  <c r="O81" i="38" s="1"/>
  <c r="N80" i="38"/>
  <c r="M80" i="38"/>
  <c r="L80" i="38"/>
  <c r="O80" i="38" s="1"/>
  <c r="N79" i="38"/>
  <c r="M79" i="38"/>
  <c r="L79" i="38"/>
  <c r="O79" i="38" s="1"/>
  <c r="N78" i="38"/>
  <c r="M78" i="38"/>
  <c r="L78" i="38"/>
  <c r="O78" i="38" s="1"/>
  <c r="M77" i="38"/>
  <c r="O77" i="38"/>
  <c r="N76" i="38"/>
  <c r="M76" i="38"/>
  <c r="L76" i="38"/>
  <c r="O76" i="38" s="1"/>
  <c r="N75" i="38"/>
  <c r="M75" i="38"/>
  <c r="L75" i="38"/>
  <c r="O75" i="38" s="1"/>
  <c r="N74" i="38"/>
  <c r="M74" i="38"/>
  <c r="L74" i="38"/>
  <c r="N73" i="38"/>
  <c r="M73" i="38"/>
  <c r="L73" i="38"/>
  <c r="O73" i="38" s="1"/>
  <c r="N72" i="38"/>
  <c r="M72" i="38"/>
  <c r="L72" i="38"/>
  <c r="O72" i="38" s="1"/>
  <c r="N71" i="38"/>
  <c r="M71" i="38"/>
  <c r="L71" i="38"/>
  <c r="O71" i="38" s="1"/>
  <c r="N70" i="38"/>
  <c r="M70" i="38"/>
  <c r="L70" i="38"/>
  <c r="O70" i="38" s="1"/>
  <c r="N69" i="38"/>
  <c r="M69" i="38"/>
  <c r="L69" i="38"/>
  <c r="N68" i="38"/>
  <c r="M68" i="38"/>
  <c r="L68" i="38"/>
  <c r="O68" i="38" s="1"/>
  <c r="N67" i="38"/>
  <c r="M67" i="38"/>
  <c r="L67" i="38"/>
  <c r="N66" i="38"/>
  <c r="M66" i="38"/>
  <c r="L66" i="38"/>
  <c r="O66" i="38" s="1"/>
  <c r="N65" i="38"/>
  <c r="M65" i="38"/>
  <c r="L65" i="38"/>
  <c r="N64" i="38"/>
  <c r="M64" i="38"/>
  <c r="L64" i="38"/>
  <c r="O64" i="38" s="1"/>
  <c r="N63" i="38"/>
  <c r="M63" i="38"/>
  <c r="L63" i="38"/>
  <c r="O63" i="38" s="1"/>
  <c r="N62" i="38"/>
  <c r="M62" i="38"/>
  <c r="L62" i="38"/>
  <c r="O62" i="38" s="1"/>
  <c r="N61" i="38"/>
  <c r="M61" i="38"/>
  <c r="L61" i="38"/>
  <c r="O61" i="38" s="1"/>
  <c r="N60" i="38"/>
  <c r="M60" i="38"/>
  <c r="L60" i="38"/>
  <c r="O60" i="38" s="1"/>
  <c r="L59" i="38"/>
  <c r="N58" i="38"/>
  <c r="M58" i="38"/>
  <c r="L58" i="38"/>
  <c r="O58" i="38" s="1"/>
  <c r="N57" i="38"/>
  <c r="M57" i="38"/>
  <c r="L57" i="38"/>
  <c r="O57" i="38" s="1"/>
  <c r="N56" i="38"/>
  <c r="M56" i="38"/>
  <c r="L56" i="38"/>
  <c r="O56" i="38" s="1"/>
  <c r="N55" i="38"/>
  <c r="M55" i="38"/>
  <c r="L55" i="38"/>
  <c r="O55" i="38" s="1"/>
  <c r="N54" i="38"/>
  <c r="M54" i="38"/>
  <c r="L54" i="38"/>
  <c r="O54" i="38" s="1"/>
  <c r="N53" i="38"/>
  <c r="M53" i="38"/>
  <c r="L53" i="38"/>
  <c r="O53" i="38" s="1"/>
  <c r="N52" i="38"/>
  <c r="M52" i="38"/>
  <c r="L52" i="38"/>
  <c r="O52" i="38" s="1"/>
  <c r="N51" i="38"/>
  <c r="M51" i="38"/>
  <c r="L51" i="38"/>
  <c r="O51" i="38" s="1"/>
  <c r="N50" i="38"/>
  <c r="M50" i="38"/>
  <c r="L50" i="38"/>
  <c r="O50" i="38" s="1"/>
  <c r="N49" i="38"/>
  <c r="M49" i="38"/>
  <c r="L49" i="38"/>
  <c r="O49" i="38" s="1"/>
  <c r="N48" i="38"/>
  <c r="M48" i="38"/>
  <c r="L48" i="38"/>
  <c r="O48" i="38" s="1"/>
  <c r="N47" i="38"/>
  <c r="M47" i="38"/>
  <c r="L47" i="38"/>
  <c r="O47" i="38" s="1"/>
  <c r="N46" i="38"/>
  <c r="M46" i="38"/>
  <c r="L46" i="38"/>
  <c r="O46" i="38" s="1"/>
  <c r="N45" i="38"/>
  <c r="M45" i="38"/>
  <c r="L45" i="38"/>
  <c r="N44" i="38"/>
  <c r="M44" i="38"/>
  <c r="L44" i="38"/>
  <c r="O44" i="38" s="1"/>
  <c r="N43" i="38"/>
  <c r="M43" i="38"/>
  <c r="L43" i="38"/>
  <c r="O43" i="38" s="1"/>
  <c r="N42" i="38"/>
  <c r="M42" i="38"/>
  <c r="L42" i="38"/>
  <c r="O42" i="38" s="1"/>
  <c r="N41" i="38"/>
  <c r="M41" i="38"/>
  <c r="L41" i="38"/>
  <c r="O41" i="38" s="1"/>
  <c r="N40" i="38"/>
  <c r="M40" i="38"/>
  <c r="L40" i="38"/>
  <c r="O40" i="38" s="1"/>
  <c r="N39" i="38"/>
  <c r="M39" i="38"/>
  <c r="L39" i="38"/>
  <c r="O39" i="38" s="1"/>
  <c r="N38" i="38"/>
  <c r="M38" i="38"/>
  <c r="L38" i="38"/>
  <c r="N37" i="38"/>
  <c r="M37" i="38"/>
  <c r="L37" i="38"/>
  <c r="N36" i="38"/>
  <c r="M36" i="38"/>
  <c r="L36" i="38"/>
  <c r="N35" i="38"/>
  <c r="M35" i="38"/>
  <c r="L35" i="38"/>
  <c r="N34" i="38"/>
  <c r="M34" i="38"/>
  <c r="L34" i="38"/>
  <c r="O34" i="38" s="1"/>
  <c r="N33" i="38"/>
  <c r="M33" i="38"/>
  <c r="L33" i="38"/>
  <c r="O33" i="38" s="1"/>
  <c r="N32" i="38"/>
  <c r="M32" i="38"/>
  <c r="L32" i="38"/>
  <c r="M31" i="38"/>
  <c r="L31" i="38"/>
  <c r="O31" i="38" s="1"/>
  <c r="M30" i="38"/>
  <c r="N29" i="38"/>
  <c r="M29" i="38"/>
  <c r="L29" i="38"/>
  <c r="O29" i="38" s="1"/>
  <c r="M28" i="38"/>
  <c r="L28" i="38"/>
  <c r="N27" i="38"/>
  <c r="M27" i="38"/>
  <c r="L27" i="38"/>
  <c r="O27" i="38" s="1"/>
  <c r="N26" i="38"/>
  <c r="M26" i="38"/>
  <c r="L26" i="38"/>
  <c r="O26" i="38" s="1"/>
  <c r="N25" i="38"/>
  <c r="M25" i="38"/>
  <c r="L25" i="38"/>
  <c r="O25" i="38" s="1"/>
  <c r="L24" i="38"/>
  <c r="O24" i="38" s="1"/>
  <c r="M23" i="38"/>
  <c r="L23" i="38"/>
  <c r="O23" i="38" s="1"/>
  <c r="N22" i="38"/>
  <c r="M22" i="38"/>
  <c r="L22" i="38"/>
  <c r="O22" i="38" s="1"/>
  <c r="N21" i="38"/>
  <c r="M21" i="38"/>
  <c r="L21" i="38"/>
  <c r="O21" i="38" s="1"/>
  <c r="N20" i="38"/>
  <c r="M20" i="38"/>
  <c r="L20" i="38"/>
  <c r="O20" i="38" s="1"/>
  <c r="M19" i="38"/>
  <c r="L19" i="38"/>
  <c r="O19" i="38" s="1"/>
  <c r="N18" i="38"/>
  <c r="M18" i="38"/>
  <c r="L18" i="38"/>
  <c r="O18" i="38" s="1"/>
  <c r="N17" i="38"/>
  <c r="M17" i="38"/>
  <c r="L17" i="38"/>
  <c r="O17" i="38" s="1"/>
  <c r="N16" i="38"/>
  <c r="M16" i="38"/>
  <c r="L16" i="38"/>
  <c r="O16" i="38" s="1"/>
  <c r="N15" i="38"/>
  <c r="M15" i="38"/>
  <c r="L15" i="38"/>
  <c r="O15" i="38" s="1"/>
  <c r="N14" i="38"/>
  <c r="M14" i="38"/>
  <c r="L14" i="38"/>
  <c r="O14" i="38" s="1"/>
  <c r="N13" i="38"/>
  <c r="M13" i="38"/>
  <c r="L13" i="38"/>
  <c r="O13" i="38" s="1"/>
  <c r="N12" i="38"/>
  <c r="M12" i="38"/>
  <c r="L12" i="38"/>
  <c r="O12" i="38" s="1"/>
  <c r="N11" i="38"/>
  <c r="M11" i="38"/>
  <c r="L11" i="38"/>
  <c r="O11" i="38" s="1"/>
  <c r="N10" i="38"/>
  <c r="M10" i="38"/>
  <c r="L10" i="38"/>
  <c r="O10" i="38" s="1"/>
  <c r="N9" i="38"/>
  <c r="M9" i="38"/>
  <c r="L9" i="38"/>
  <c r="O9" i="38" s="1"/>
  <c r="N8" i="38"/>
  <c r="M8" i="38"/>
  <c r="L8" i="38"/>
  <c r="O8" i="38" s="1"/>
  <c r="N7" i="38"/>
  <c r="M7" i="38"/>
  <c r="L7" i="38"/>
  <c r="O7" i="38" s="1"/>
  <c r="N6" i="38"/>
  <c r="M6" i="38"/>
  <c r="L6" i="38"/>
  <c r="O6" i="38" s="1"/>
  <c r="N5" i="38"/>
  <c r="M5" i="38"/>
  <c r="L5" i="38"/>
  <c r="O5" i="38" s="1"/>
  <c r="N4" i="38"/>
  <c r="M4" i="38"/>
  <c r="L4" i="38"/>
  <c r="M110" i="38" l="1"/>
  <c r="M109" i="38"/>
  <c r="N110" i="38"/>
  <c r="N109" i="38"/>
  <c r="O36" i="38"/>
  <c r="O109" i="38" s="1"/>
  <c r="L109" i="38"/>
  <c r="O45" i="38"/>
  <c r="O110" i="38" s="1"/>
  <c r="L110" i="38"/>
  <c r="L107" i="38"/>
  <c r="L112" i="38" s="1"/>
  <c r="O4" i="38"/>
  <c r="M112" i="38" l="1"/>
  <c r="N107" i="38"/>
  <c r="C108" i="30"/>
  <c r="O107" i="38" l="1"/>
  <c r="O112" i="38" s="1"/>
  <c r="Q112" i="38" s="1"/>
  <c r="N112" i="38"/>
  <c r="J108" i="30"/>
  <c r="C110" i="30" l="1"/>
  <c r="R108" i="30" l="1"/>
  <c r="O108" i="30"/>
  <c r="N108" i="30"/>
  <c r="K108" i="30"/>
  <c r="G108" i="30"/>
  <c r="F108" i="30"/>
  <c r="D108" i="30"/>
  <c r="B107" i="33" l="1"/>
  <c r="B106" i="33"/>
  <c r="B105" i="33"/>
  <c r="B104" i="33"/>
  <c r="B103" i="33"/>
  <c r="B102" i="33"/>
  <c r="B101" i="33"/>
  <c r="B100" i="33"/>
  <c r="B99" i="33"/>
  <c r="B98" i="33"/>
  <c r="B97" i="33"/>
  <c r="B96" i="33"/>
  <c r="B94" i="33"/>
  <c r="B93" i="33"/>
  <c r="B92" i="33"/>
  <c r="B91" i="33"/>
  <c r="B90" i="33"/>
  <c r="B89" i="33"/>
  <c r="B88" i="33"/>
  <c r="B87" i="33"/>
  <c r="B86" i="33"/>
  <c r="B85" i="33"/>
  <c r="B84" i="33"/>
  <c r="B83" i="33"/>
  <c r="B82" i="33"/>
  <c r="B81" i="33"/>
  <c r="B80" i="33"/>
  <c r="B79" i="33"/>
  <c r="B78" i="33"/>
  <c r="B77" i="33"/>
  <c r="B76" i="33"/>
  <c r="B75" i="33"/>
  <c r="B74" i="33"/>
  <c r="B73" i="33"/>
  <c r="B72" i="33"/>
  <c r="B71" i="33"/>
  <c r="B70" i="33"/>
  <c r="B69" i="33"/>
  <c r="B68" i="33"/>
  <c r="B67" i="33"/>
  <c r="B66" i="33"/>
  <c r="B65" i="33"/>
  <c r="B64" i="33"/>
  <c r="B63" i="33"/>
  <c r="B62" i="33"/>
  <c r="B61" i="33"/>
  <c r="B60" i="33"/>
  <c r="B59" i="33"/>
  <c r="B58" i="33"/>
  <c r="B57" i="33"/>
  <c r="B56" i="33"/>
  <c r="B55" i="33"/>
  <c r="B54" i="33"/>
  <c r="B53" i="33"/>
  <c r="B52" i="33"/>
  <c r="B51" i="33"/>
  <c r="B50" i="33"/>
  <c r="B49" i="33"/>
  <c r="B48" i="33"/>
  <c r="B47" i="33"/>
  <c r="B46" i="33"/>
  <c r="B45" i="33"/>
  <c r="B44" i="33"/>
  <c r="B43" i="33"/>
  <c r="B42" i="33"/>
  <c r="B41" i="33"/>
  <c r="B40" i="33"/>
  <c r="B39" i="33"/>
  <c r="B38" i="33"/>
  <c r="B37" i="33"/>
  <c r="B36" i="33"/>
  <c r="B35" i="33"/>
  <c r="B34" i="33"/>
  <c r="B33" i="33"/>
  <c r="B32" i="33"/>
  <c r="B31" i="33"/>
  <c r="B30" i="33"/>
  <c r="B29" i="33"/>
  <c r="B28" i="33"/>
  <c r="B27" i="33"/>
  <c r="B26" i="33"/>
  <c r="B25" i="33"/>
  <c r="B24" i="33"/>
  <c r="B22" i="33"/>
  <c r="B21" i="33"/>
  <c r="B20" i="33"/>
  <c r="B19" i="33"/>
  <c r="B18" i="33"/>
  <c r="B17" i="33"/>
  <c r="B16" i="33"/>
  <c r="B15" i="33"/>
  <c r="B14" i="33"/>
  <c r="B13" i="33"/>
  <c r="B12" i="33"/>
  <c r="B11" i="33"/>
  <c r="B10" i="33"/>
  <c r="B9" i="33"/>
  <c r="B8" i="33"/>
  <c r="B7" i="33"/>
  <c r="B6" i="33"/>
  <c r="B4" i="33"/>
  <c r="B5" i="33"/>
  <c r="D109" i="32" l="1"/>
  <c r="A109" i="32"/>
  <c r="A107" i="32"/>
  <c r="C107" i="32" l="1"/>
  <c r="C109" i="32"/>
  <c r="W111" i="30" l="1"/>
  <c r="V111" i="30"/>
  <c r="S111" i="30"/>
  <c r="R111" i="30"/>
  <c r="O111" i="30"/>
  <c r="N111" i="30"/>
  <c r="K111" i="30"/>
  <c r="J111" i="30"/>
  <c r="G111" i="30"/>
  <c r="F111" i="30"/>
  <c r="W110" i="30"/>
  <c r="V110" i="30"/>
  <c r="S110" i="30"/>
  <c r="R110" i="30"/>
  <c r="O110" i="30"/>
  <c r="N110" i="30"/>
  <c r="K110" i="30"/>
  <c r="J110" i="30"/>
  <c r="G110" i="30"/>
  <c r="F110" i="30"/>
  <c r="C111" i="30"/>
  <c r="W108" i="30"/>
  <c r="V108" i="30"/>
  <c r="B107" i="32" l="1"/>
  <c r="B109" i="32"/>
  <c r="H108" i="30"/>
  <c r="H111" i="30"/>
  <c r="E110" i="30"/>
  <c r="E111" i="30"/>
  <c r="E108" i="30"/>
  <c r="L111" i="30"/>
  <c r="P110" i="30"/>
  <c r="T111" i="30"/>
  <c r="T108" i="30"/>
  <c r="L110" i="30"/>
  <c r="X108" i="30"/>
  <c r="H110" i="30"/>
  <c r="X110" i="30"/>
  <c r="X111" i="30"/>
  <c r="L108" i="30"/>
  <c r="P108" i="30"/>
  <c r="T110" i="30"/>
  <c r="P111" i="30"/>
</calcChain>
</file>

<file path=xl/sharedStrings.xml><?xml version="1.0" encoding="utf-8"?>
<sst xmlns="http://schemas.openxmlformats.org/spreadsheetml/2006/main" count="1275" uniqueCount="346">
  <si>
    <t>STANDARD</t>
  </si>
  <si>
    <t>County Name</t>
  </si>
  <si>
    <t>Caseload</t>
  </si>
  <si>
    <t>STATEWIDE</t>
  </si>
  <si>
    <t>STATEWIDE SCORE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</si>
  <si>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</si>
  <si>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</si>
  <si>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</si>
  <si>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</si>
  <si>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</si>
  <si>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</si>
  <si>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</si>
  <si>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</si>
  <si>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</si>
  <si>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</si>
  <si>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</si>
  <si>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</si>
  <si>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</si>
  <si>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</si>
  <si>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</si>
  <si>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</si>
  <si>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</si>
  <si>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</si>
  <si>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</si>
  <si>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</si>
  <si>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</si>
  <si>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</si>
  <si>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</si>
  <si>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</si>
  <si>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</si>
  <si>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</si>
  <si>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</si>
  <si>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</si>
  <si>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</si>
  <si>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</si>
  <si>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</si>
  <si>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</si>
  <si>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 3706500900</t>
  </si>
  <si>
    <t>EDGECOMBE 3726500900</t>
  </si>
  <si>
    <t>FORSYTH</t>
  </si>
  <si>
    <t>FRANKLIN</t>
  </si>
  <si>
    <t>GASTON</t>
  </si>
  <si>
    <t>GATES</t>
  </si>
  <si>
    <t>GRAHAM</t>
  </si>
  <si>
    <t>GRANVILLE</t>
  </si>
  <si>
    <t>GREENE</t>
  </si>
  <si>
    <t>GUILFORD 3708100400</t>
  </si>
  <si>
    <t>GUILFORD 3728100400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</si>
  <si>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</si>
  <si>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</si>
  <si>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</si>
  <si>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</si>
  <si>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</si>
  <si>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</si>
  <si>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</si>
  <si>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</si>
  <si>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</si>
  <si>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</si>
  <si>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</si>
  <si>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</si>
  <si>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</si>
  <si>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</si>
  <si>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</si>
  <si>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</si>
  <si>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</si>
  <si>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</si>
  <si>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</si>
  <si>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</si>
  <si>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</si>
  <si>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</si>
  <si>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</si>
  <si>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</si>
  <si>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</si>
  <si>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NORTH CAROLINA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</si>
  <si>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</si>
  <si>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</si>
  <si>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</si>
  <si>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</si>
  <si>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</si>
  <si>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</si>
  <si>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</si>
  <si>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</si>
  <si>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</si>
  <si>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</si>
  <si>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</si>
  <si>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</si>
  <si>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</si>
  <si>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</si>
  <si>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</si>
  <si>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</si>
  <si>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</si>
  <si>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</si>
  <si>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</si>
  <si>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</si>
  <si>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</si>
  <si>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</si>
  <si>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TRIBAL CSE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</si>
  <si>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</si>
  <si>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</si>
  <si>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</si>
  <si>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</si>
  <si>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</si>
  <si>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</si>
  <si>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</si>
  <si>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</si>
  <si>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</si>
  <si>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</si>
  <si>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</si>
  <si>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</si>
  <si>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Consultant</t>
  </si>
  <si>
    <t>Fips Name</t>
  </si>
  <si>
    <t>SFY Actual</t>
  </si>
  <si>
    <t>Goal</t>
  </si>
  <si>
    <t>% of Goal</t>
  </si>
  <si>
    <t>Prev BOW</t>
  </si>
  <si>
    <t>Pat Est</t>
  </si>
  <si>
    <t>%PatEst</t>
  </si>
  <si>
    <t>Open Cases</t>
  </si>
  <si>
    <t>CUO</t>
  </si>
  <si>
    <t>%CUO</t>
  </si>
  <si>
    <t>CSup due</t>
  </si>
  <si>
    <t>CSup Coll</t>
  </si>
  <si>
    <t>%CurCol</t>
  </si>
  <si>
    <t>Cases Arr due</t>
  </si>
  <si>
    <t>Cases Arr Col</t>
  </si>
  <si>
    <t>%Arr</t>
  </si>
  <si>
    <t>MedCase</t>
  </si>
  <si>
    <t>MedSup</t>
  </si>
  <si>
    <t>%Med</t>
  </si>
  <si>
    <t>LYBOW</t>
  </si>
  <si>
    <t>LYPat</t>
  </si>
  <si>
    <t>LY%Pat Est</t>
  </si>
  <si>
    <t>LYCases</t>
  </si>
  <si>
    <t>LYCUO</t>
  </si>
  <si>
    <t>LY%CUO</t>
  </si>
  <si>
    <t>LY$CSupOwed</t>
  </si>
  <si>
    <t>LY$CSup</t>
  </si>
  <si>
    <t>LY%CurCol</t>
  </si>
  <si>
    <t>LYArrCases</t>
  </si>
  <si>
    <t>LYArrCase$</t>
  </si>
  <si>
    <t>LY%Arr</t>
  </si>
  <si>
    <t>verify</t>
  </si>
  <si>
    <t>Newsome, Kenya</t>
  </si>
  <si>
    <t>EDGE-Rky Mt</t>
  </si>
  <si>
    <t>EDGE-Tarboro</t>
  </si>
  <si>
    <t>GUIL-Gboro</t>
  </si>
  <si>
    <t>GUIL-HP</t>
  </si>
  <si>
    <t>Filtered Total</t>
  </si>
  <si>
    <t>EDGECOMBE TOT</t>
  </si>
  <si>
    <t>GUILFORD TOT</t>
  </si>
  <si>
    <t>Please note: if a child is in more than one order county it may be counted twice, however, the state total eliminates duplicates.</t>
  </si>
  <si>
    <t>%</t>
  </si>
  <si>
    <t>McDonald, Sally</t>
  </si>
  <si>
    <t>Allen, Carole</t>
  </si>
  <si>
    <t>Cauble, Leona</t>
  </si>
  <si>
    <t>Central Office</t>
  </si>
  <si>
    <t>NA</t>
  </si>
  <si>
    <t>Calculations are SFY</t>
  </si>
  <si>
    <t>PATERNITY ESTABLISHMENT</t>
  </si>
  <si>
    <t>CASES UNDER ORDER</t>
  </si>
  <si>
    <t>CURRENT SUPPORT</t>
  </si>
  <si>
    <t>ARREARS</t>
  </si>
  <si>
    <t>MEDICAL</t>
  </si>
  <si>
    <t>Regional Rep</t>
  </si>
  <si>
    <t>Edgecombe-County Total</t>
  </si>
  <si>
    <t>Guilford-County Total</t>
  </si>
  <si>
    <t>OK</t>
  </si>
  <si>
    <t>Foreman, Cora</t>
  </si>
  <si>
    <t xml:space="preserve">Tot Collections </t>
  </si>
  <si>
    <t>Collection</t>
  </si>
  <si>
    <t>Cases Under</t>
  </si>
  <si>
    <t>Paternity</t>
  </si>
  <si>
    <t>Payment</t>
  </si>
  <si>
    <t>per unfroz staff</t>
  </si>
  <si>
    <t>Rate</t>
  </si>
  <si>
    <t>Order</t>
  </si>
  <si>
    <t>Establishment Rate</t>
  </si>
  <si>
    <t>to Arrears</t>
  </si>
  <si>
    <t>County</t>
  </si>
  <si>
    <t>Cases/Agt</t>
  </si>
  <si>
    <t>Unadj Unempl rate</t>
  </si>
  <si>
    <t>$</t>
  </si>
  <si>
    <t>EDGECOMBE</t>
  </si>
  <si>
    <t>GUILFORD</t>
  </si>
  <si>
    <t>Count</t>
  </si>
  <si>
    <t>Sum</t>
  </si>
  <si>
    <t>Avg</t>
  </si>
  <si>
    <t>Staffing</t>
  </si>
  <si>
    <t>Paternity Est</t>
  </si>
  <si>
    <t>Support Est</t>
  </si>
  <si>
    <t>System Locates</t>
  </si>
  <si>
    <t>Manual Locates</t>
  </si>
  <si>
    <t>Support Orders Established</t>
  </si>
  <si>
    <t>Support Order Estab. Othr</t>
  </si>
  <si>
    <t>Support Order Mod Comp</t>
  </si>
  <si>
    <t>Support Order Mod Othr Comp</t>
  </si>
  <si>
    <t>Review Mods</t>
  </si>
  <si>
    <t>Withholding</t>
  </si>
  <si>
    <t>Enforcement Other</t>
  </si>
  <si>
    <t>Enforcement Hearing</t>
  </si>
  <si>
    <t>Quarterly Staffing Report</t>
  </si>
  <si>
    <t>OCSE 157 | LINE 1</t>
  </si>
  <si>
    <t>OCSE 157 | LINE 16</t>
  </si>
  <si>
    <t>OCSE 157 | LINE 17</t>
  </si>
  <si>
    <t>Incentive Goal Report</t>
  </si>
  <si>
    <t>ASR</t>
  </si>
  <si>
    <t>Unfrozen Agents</t>
  </si>
  <si>
    <t>Tot Unfroz Staff</t>
  </si>
  <si>
    <t>Pat Est/Agt</t>
  </si>
  <si>
    <t>Orders</t>
  </si>
  <si>
    <t>Orders/Agt</t>
  </si>
  <si>
    <t>Tot Coll</t>
  </si>
  <si>
    <t>TotCollAgt</t>
  </si>
  <si>
    <t>TotColUnfozlStf</t>
  </si>
  <si>
    <t>Filed</t>
  </si>
  <si>
    <t>Filed/Agt</t>
  </si>
  <si>
    <t>Completed</t>
  </si>
  <si>
    <t>Comp/Agt</t>
  </si>
  <si>
    <t>Filtered total</t>
  </si>
  <si>
    <t>Tribal has been included in this report to reflect Statewide Totals</t>
  </si>
  <si>
    <t>TOTAL FILLED STAFF</t>
  </si>
  <si>
    <t>CONTRACT</t>
  </si>
  <si>
    <t>SUPERVISORS</t>
  </si>
  <si>
    <t>AGENTS</t>
  </si>
  <si>
    <t>CLERKS</t>
  </si>
  <si>
    <t>TOT SUP/AGTS/CLKS</t>
  </si>
  <si>
    <t>IV-D SERVICES FTEs</t>
  </si>
  <si>
    <t>FTEs</t>
  </si>
  <si>
    <t>Sup Auth</t>
  </si>
  <si>
    <t>Sup Froz</t>
  </si>
  <si>
    <t>Sup Unfroz</t>
  </si>
  <si>
    <t>Agt Auth</t>
  </si>
  <si>
    <t>Agt Froz</t>
  </si>
  <si>
    <t>Agt Unfroz</t>
  </si>
  <si>
    <t>Clerk Auth</t>
  </si>
  <si>
    <t>Clerk Froz</t>
  </si>
  <si>
    <t>Clerk Unfroz</t>
  </si>
  <si>
    <t>Tot Auth</t>
  </si>
  <si>
    <t>Tot Froz</t>
  </si>
  <si>
    <t>Total Unfroz</t>
  </si>
  <si>
    <t>Description</t>
  </si>
  <si>
    <t>2 deputies and  .5 attorney</t>
  </si>
  <si>
    <t>Dss Attorney</t>
  </si>
  <si>
    <t xml:space="preserve">Attorney, </t>
  </si>
  <si>
    <t>Contract Attorney, 1 Contract Deputy</t>
  </si>
  <si>
    <t>attorney</t>
  </si>
  <si>
    <t>7.50% attorney time spent on IVD services</t>
  </si>
  <si>
    <t>.10 attorney, 2.5 deputies</t>
  </si>
  <si>
    <t>.25 FTE Attorney(included in Spv count)</t>
  </si>
  <si>
    <t>parttime attorney</t>
  </si>
  <si>
    <t>3 Contract Attorneys (Shared DSS), 2 Contract Deputies, 1 P.I. 423 hrs/yr</t>
  </si>
  <si>
    <t>3.20% attorney time spent on IVD services</t>
  </si>
  <si>
    <t>1/2 position - attorney time spent on IVD services</t>
  </si>
  <si>
    <t>Attorney</t>
  </si>
  <si>
    <t>County Attorney (Shared DSS)</t>
  </si>
  <si>
    <t>.5 attorney</t>
  </si>
  <si>
    <t>Contract Attorney</t>
  </si>
  <si>
    <t>3.90% attorney time spent on IVD services</t>
  </si>
  <si>
    <t>7.00% Attorney time spent on IVD services</t>
  </si>
  <si>
    <t>9.58% Attorney time spent on IVD services</t>
  </si>
  <si>
    <t>Contract Attorney (Shared DSS)</t>
  </si>
  <si>
    <t>1 deputy, .10 attorney</t>
  </si>
  <si>
    <t>EDGECOMBE-Rocky Mt</t>
  </si>
  <si>
    <t>25% of attorney time spent on IVD services; 1.5 deputy</t>
  </si>
  <si>
    <t>EDGECOMBE-Tarboro</t>
  </si>
  <si>
    <t>1attorney 1 deputy</t>
  </si>
  <si>
    <t>1 County Attorney (Shared DSS), 2 Contract Deputies</t>
  </si>
  <si>
    <t>4.20% Attorney time spent on IVD services</t>
  </si>
  <si>
    <t>1 part time attorney 1 part time deputy</t>
  </si>
  <si>
    <t>.05% attorney</t>
  </si>
  <si>
    <t>GUILFORD-Greensboro</t>
  </si>
  <si>
    <t/>
  </si>
  <si>
    <t>GUILFORD-High Point</t>
  </si>
  <si>
    <t>11.30% Attorney time spent on IVD services</t>
  </si>
  <si>
    <t>.2 attonrey, .73 deputy</t>
  </si>
  <si>
    <t>1% attorney time spent on IVD services for County</t>
  </si>
  <si>
    <t>Paralegal, County Attorney, 2 Contract Deputies</t>
  </si>
  <si>
    <t>contract attorney</t>
  </si>
  <si>
    <t>1 attorney, 1 deputy, 1 Paralegal 90%</t>
  </si>
  <si>
    <t>Contratc Attorney</t>
  </si>
  <si>
    <t>8% of attorney time dedicated to IVD</t>
  </si>
  <si>
    <t xml:space="preserve">Staff Attorney </t>
  </si>
  <si>
    <t>1full time attorney 1 part time legal assistant</t>
  </si>
  <si>
    <t>1 attorney</t>
  </si>
  <si>
    <t>Attorney 2 days per month</t>
  </si>
  <si>
    <t xml:space="preserve"> 1 DSS attorney - 90% IV-D</t>
  </si>
  <si>
    <t>.1 attorney</t>
  </si>
  <si>
    <t>25% attorney time dedicated to IVD</t>
  </si>
  <si>
    <t>1/2 position Deputy dedicated to IVD.  4.70% attorney time spent on IVD services</t>
  </si>
  <si>
    <t>5.20% Attorney time spent on IVD services</t>
  </si>
  <si>
    <t>.4 attorney and 1 deputy</t>
  </si>
  <si>
    <t>Staff Attorney</t>
  </si>
  <si>
    <t>1 deputy, 1 part time attorney</t>
  </si>
  <si>
    <t>4 FTE IVD Attys, 1 Program Manager, 1 IT Specialist, 2 Trainers, 1 Admin Services Coordinator</t>
  </si>
  <si>
    <t>1deputy, 1 attorney</t>
  </si>
  <si>
    <t>3.5% attonrey time spent on IVD services for County</t>
  </si>
  <si>
    <t>Tribal has been excluded for this report</t>
  </si>
  <si>
    <t>1 part time agent, 1 part time attorney &amp; 1 Director</t>
  </si>
  <si>
    <t>EDGECOMBE Tot</t>
  </si>
  <si>
    <t>GUILFORD Tot</t>
  </si>
  <si>
    <t>Edgecombe Tot</t>
  </si>
  <si>
    <t>Guilford Tot</t>
  </si>
  <si>
    <t>2 contract deputies, .8 contract clerk, .50 Attorney, .50 contract program manager</t>
  </si>
  <si>
    <t>.25 Dss Attorney</t>
  </si>
  <si>
    <t>Mayfield, Kristi</t>
  </si>
  <si>
    <t>10% attorney services</t>
  </si>
  <si>
    <t>.33% attorney time dedicated to IVD</t>
  </si>
  <si>
    <t>1 fulltime deputy</t>
  </si>
  <si>
    <t xml:space="preserve">5 Deputies, 1 Attorney </t>
  </si>
  <si>
    <t>CASE CLOSURE</t>
  </si>
  <si>
    <t>ENFORCEMENT</t>
  </si>
  <si>
    <t>ESTABLISHMENT</t>
  </si>
  <si>
    <t>EXPEDITED PROCESS 12 MONTH</t>
  </si>
  <si>
    <t>EXPEDITED PROCESS 6 MONTH</t>
  </si>
  <si>
    <t>INTERSTATE</t>
  </si>
  <si>
    <t>REVIEW AND ADJUSTMENT INCLUSIVE</t>
  </si>
  <si>
    <t>REVIEW AND ADJUSTMENT REVIEW NEEDED</t>
  </si>
  <si>
    <t>Percent Passed AG Sum</t>
  </si>
  <si>
    <t>1-Administrative Officer</t>
  </si>
  <si>
    <r>
      <t>R</t>
    </r>
    <r>
      <rPr>
        <b/>
        <i/>
        <sz val="9"/>
        <color rgb="FFFF0000"/>
        <rFont val="Arial"/>
        <family val="2"/>
      </rPr>
      <t>etrieve Edgecome and Guilford County Totals from Matrix</t>
    </r>
  </si>
  <si>
    <t>1 IVD attorneys - 50%  and 1 IVD attorney - 80% total of 1.30 IVD attorneys, 2.50 ft paralegals, 5 deputies ft IVD</t>
  </si>
  <si>
    <t>Total Filled Staff includes 2 staff Attorney's (Shared DSS) (75% each); 1 Contract Attorney (part-time)</t>
  </si>
  <si>
    <t>Total Filled Staff includes 1 County Attorney (Shared DSS)</t>
  </si>
  <si>
    <t>6 Contract Deputies</t>
  </si>
  <si>
    <t>Total Filled Staff includes 1 Staff Attorney</t>
  </si>
  <si>
    <t>Contract Atty</t>
  </si>
  <si>
    <t>1 full time deputy; .2 attorneys = 1.2 total contract positions</t>
  </si>
  <si>
    <t>2 deputies, .4 contract attorney</t>
  </si>
  <si>
    <t>Contract attorney</t>
  </si>
  <si>
    <t>1 deputy, .5 contract attorney,  1 Paralegal</t>
  </si>
  <si>
    <t>2 attorneys, 2 paralegals, and 6.5 deputies</t>
  </si>
  <si>
    <t>1 Contract Deputy, .1 Contract Attorney</t>
  </si>
  <si>
    <t>1 full-time and 1 part time Attorney</t>
  </si>
  <si>
    <t>2 in house HHSA Attorneys</t>
  </si>
  <si>
    <t>TOTAL DISBURSED COLLECTIONS</t>
  </si>
  <si>
    <t>Total Distributed Collections</t>
  </si>
  <si>
    <t>as of Aug 2022</t>
  </si>
  <si>
    <t>5 Factor Report SFY2023 Sep 2022</t>
  </si>
  <si>
    <t>Agent Activity Report Sep 2022</t>
  </si>
  <si>
    <t>Self Assessment Sep 2022</t>
  </si>
  <si>
    <t>Incentive Goal SFY2023 Sep</t>
  </si>
  <si>
    <t>2 part time clerical workers; 1 part time contract trainer (3 positions paid w/incentive funds); part time attorney</t>
  </si>
  <si>
    <t>TOTAL STAFFING as of 09.30.2022</t>
  </si>
  <si>
    <t>Cost Effectiveness as of 09.30.2022</t>
  </si>
  <si>
    <t>Pamela Jenkins</t>
  </si>
  <si>
    <t>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</si>
</sst>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General_)"/>
    <numFmt numFmtId="166" formatCode="0.0"/>
  </numFmts>
  <fonts count="4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6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Arial"/>
      <family val="2"/>
    </font>
    <font>
      <b/>
      <i/>
      <sz val="1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10"/>
      <color indexed="8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name val="Calibri"/>
      <family val="2"/>
      <scheme val="minor"/>
    </font>
    <font>
      <b/>
      <i/>
      <sz val="8"/>
      <name val="Calibri"/>
      <family val="2"/>
      <scheme val="minor"/>
    </font>
    <font>
      <sz val="10"/>
      <name val="Courier"/>
      <family val="3"/>
    </font>
    <font>
      <b/>
      <sz val="12"/>
      <color theme="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i/>
      <sz val="8"/>
      <color theme="0"/>
      <name val="Calibri"/>
      <family val="2"/>
      <scheme val="minor"/>
    </font>
    <font>
      <sz val="8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i/>
      <sz val="10"/>
      <color indexed="8"/>
      <name val="Arial"/>
      <family val="2"/>
    </font>
    <font>
      <b/>
      <sz val="8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9"/>
      <name val="Arial"/>
      <family val="2"/>
    </font>
    <font>
      <sz val="8"/>
      <color indexed="12"/>
      <name val="Calibri"/>
      <family val="2"/>
      <scheme val="minor"/>
    </font>
    <font>
      <i/>
      <sz val="10"/>
      <name val="Calibri"/>
      <family val="2"/>
      <scheme val="minor"/>
    </font>
    <font>
      <sz val="10"/>
      <color rgb="FF000000"/>
      <name val="Arial"/>
      <family val="2"/>
    </font>
    <font>
      <b/>
      <i/>
      <sz val="9"/>
      <color rgb="FFFF0000"/>
      <name val="Arial"/>
      <family val="2"/>
    </font>
    <font>
      <b/>
      <i/>
      <sz val="8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 tint="4.9989318521683403E-2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Dash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theme="0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0" fontId="6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  <xf numFmtId="0" fontId="1" fillId="0" borderId="0"/>
    <xf numFmtId="165" fontId="25" fillId="0" borderId="0"/>
    <xf numFmtId="0" fontId="1" fillId="0" borderId="0"/>
    <xf numFmtId="0" fontId="1" fillId="0" borderId="0"/>
    <xf numFmtId="0" fontId="27" fillId="0" borderId="0"/>
    <xf numFmtId="44" fontId="28" fillId="0" borderId="0" applyFont="0" applyFill="0" applyBorder="0" applyAlignment="0" applyProtection="0"/>
    <xf numFmtId="165" fontId="25" fillId="0" borderId="0"/>
    <xf numFmtId="165" fontId="25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1" fillId="0" borderId="0"/>
  </cellStyleXfs>
  <cellXfs count="452">
    <xf numFmtId="0" fontId="0" fillId="0" borderId="0" xfId="0"/>
    <xf numFmtId="0" fontId="8" fillId="3" borderId="0" xfId="0" applyFont="1" applyFill="1" applyAlignment="1">
      <alignment vertical="center"/>
    </xf>
    <xf numFmtId="0" fontId="6" fillId="3" borderId="0" xfId="0" applyFont="1" applyFill="1"/>
    <xf numFmtId="0" fontId="1" fillId="0" borderId="0" xfId="8"/>
    <xf numFmtId="0" fontId="14" fillId="0" borderId="0" xfId="8" applyFont="1" applyAlignment="1">
      <alignment horizontal="center"/>
    </xf>
    <xf numFmtId="0" fontId="7" fillId="0" borderId="0" xfId="8" applyFont="1"/>
    <xf numFmtId="10" fontId="1" fillId="0" borderId="0" xfId="8" applyNumberFormat="1" applyAlignment="1">
      <alignment horizontal="center"/>
    </xf>
    <xf numFmtId="0" fontId="1" fillId="0" borderId="0" xfId="8" applyAlignment="1">
      <alignment horizontal="center"/>
    </xf>
    <xf numFmtId="164" fontId="1" fillId="0" borderId="0" xfId="8" applyNumberFormat="1" applyAlignment="1">
      <alignment horizontal="center"/>
    </xf>
    <xf numFmtId="0" fontId="12" fillId="0" borderId="0" xfId="0" applyFont="1"/>
    <xf numFmtId="0" fontId="13" fillId="0" borderId="0" xfId="0" applyFont="1" applyAlignment="1">
      <alignment horizontal="center"/>
    </xf>
    <xf numFmtId="0" fontId="12" fillId="5" borderId="0" xfId="0" quotePrefix="1" applyFont="1" applyFill="1"/>
    <xf numFmtId="10" fontId="12" fillId="5" borderId="0" xfId="0" applyNumberFormat="1" applyFont="1" applyFill="1" applyAlignment="1">
      <alignment horizontal="center"/>
    </xf>
    <xf numFmtId="0" fontId="12" fillId="5" borderId="2" xfId="0" quotePrefix="1" applyFont="1" applyFill="1" applyBorder="1" applyAlignment="1">
      <alignment horizontal="center"/>
    </xf>
    <xf numFmtId="0" fontId="12" fillId="5" borderId="0" xfId="0" quotePrefix="1" applyFont="1" applyFill="1" applyAlignment="1">
      <alignment horizontal="center"/>
    </xf>
    <xf numFmtId="10" fontId="12" fillId="5" borderId="0" xfId="0" quotePrefix="1" applyNumberFormat="1" applyFont="1" applyFill="1" applyAlignment="1">
      <alignment horizontal="center"/>
    </xf>
    <xf numFmtId="10" fontId="12" fillId="5" borderId="3" xfId="0" applyNumberFormat="1" applyFont="1" applyFill="1" applyBorder="1" applyAlignment="1">
      <alignment horizontal="center"/>
    </xf>
    <xf numFmtId="164" fontId="12" fillId="5" borderId="2" xfId="0" quotePrefix="1" applyNumberFormat="1" applyFont="1" applyFill="1" applyBorder="1" applyAlignment="1">
      <alignment horizontal="center"/>
    </xf>
    <xf numFmtId="164" fontId="12" fillId="5" borderId="0" xfId="0" quotePrefix="1" applyNumberFormat="1" applyFont="1" applyFill="1" applyAlignment="1">
      <alignment horizontal="center"/>
    </xf>
    <xf numFmtId="10" fontId="12" fillId="5" borderId="3" xfId="0" quotePrefix="1" applyNumberFormat="1" applyFont="1" applyFill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0" xfId="0" applyFont="1"/>
    <xf numFmtId="0" fontId="12" fillId="0" borderId="5" xfId="0" quotePrefix="1" applyFont="1" applyBorder="1"/>
    <xf numFmtId="0" fontId="12" fillId="5" borderId="0" xfId="0" applyFont="1" applyFill="1"/>
    <xf numFmtId="0" fontId="12" fillId="0" borderId="4" xfId="0" applyFont="1" applyBorder="1"/>
    <xf numFmtId="0" fontId="1" fillId="5" borderId="0" xfId="0" applyFont="1" applyFill="1"/>
    <xf numFmtId="10" fontId="1" fillId="5" borderId="0" xfId="0" applyNumberFormat="1" applyFont="1" applyFill="1" applyAlignment="1">
      <alignment horizontal="center"/>
    </xf>
    <xf numFmtId="3" fontId="0" fillId="5" borderId="2" xfId="0" applyNumberFormat="1" applyFill="1" applyBorder="1" applyAlignment="1">
      <alignment horizontal="center"/>
    </xf>
    <xf numFmtId="0" fontId="0" fillId="5" borderId="0" xfId="0" applyFill="1" applyAlignment="1">
      <alignment horizontal="center"/>
    </xf>
    <xf numFmtId="10" fontId="0" fillId="5" borderId="0" xfId="0" applyNumberFormat="1" applyFill="1" applyAlignment="1">
      <alignment horizontal="center"/>
    </xf>
    <xf numFmtId="10" fontId="0" fillId="5" borderId="3" xfId="0" applyNumberFormat="1" applyFill="1" applyBorder="1" applyAlignment="1">
      <alignment horizontal="center"/>
    </xf>
    <xf numFmtId="164" fontId="0" fillId="5" borderId="2" xfId="0" applyNumberFormat="1" applyFill="1" applyBorder="1" applyAlignment="1">
      <alignment horizontal="center"/>
    </xf>
    <xf numFmtId="164" fontId="0" fillId="5" borderId="0" xfId="0" applyNumberFormat="1" applyFill="1" applyAlignment="1">
      <alignment horizontal="center"/>
    </xf>
    <xf numFmtId="0" fontId="0" fillId="5" borderId="2" xfId="0" applyFill="1" applyBorder="1" applyAlignment="1">
      <alignment horizontal="center"/>
    </xf>
    <xf numFmtId="0" fontId="22" fillId="5" borderId="9" xfId="11" applyFont="1" applyFill="1" applyBorder="1" applyAlignment="1">
      <alignment vertical="center"/>
    </xf>
    <xf numFmtId="0" fontId="22" fillId="5" borderId="9" xfId="11" applyFont="1" applyFill="1" applyBorder="1" applyAlignment="1">
      <alignment horizontal="left" vertical="center"/>
    </xf>
    <xf numFmtId="2" fontId="22" fillId="5" borderId="11" xfId="11" applyNumberFormat="1" applyFont="1" applyFill="1" applyBorder="1" applyAlignment="1">
      <alignment vertical="center"/>
    </xf>
    <xf numFmtId="2" fontId="22" fillId="5" borderId="11" xfId="11" applyNumberFormat="1" applyFont="1" applyFill="1" applyBorder="1" applyAlignment="1">
      <alignment horizontal="right" vertical="center"/>
    </xf>
    <xf numFmtId="0" fontId="12" fillId="0" borderId="12" xfId="9" quotePrefix="1" applyFont="1" applyBorder="1"/>
    <xf numFmtId="0" fontId="12" fillId="0" borderId="12" xfId="11" applyFont="1" applyBorder="1" applyAlignment="1">
      <alignment vertical="center"/>
    </xf>
    <xf numFmtId="2" fontId="12" fillId="0" borderId="14" xfId="12" applyNumberFormat="1" applyFont="1" applyBorder="1"/>
    <xf numFmtId="0" fontId="1" fillId="5" borderId="0" xfId="11" applyFill="1"/>
    <xf numFmtId="2" fontId="22" fillId="5" borderId="9" xfId="11" applyNumberFormat="1" applyFont="1" applyFill="1" applyBorder="1" applyAlignment="1">
      <alignment horizontal="center" vertical="center" wrapText="1"/>
    </xf>
    <xf numFmtId="0" fontId="22" fillId="5" borderId="9" xfId="11" applyFont="1" applyFill="1" applyBorder="1" applyAlignment="1">
      <alignment horizontal="center" vertical="center" wrapText="1"/>
    </xf>
    <xf numFmtId="0" fontId="12" fillId="0" borderId="6" xfId="9" quotePrefix="1" applyFont="1" applyBorder="1"/>
    <xf numFmtId="0" fontId="12" fillId="0" borderId="6" xfId="11" applyFont="1" applyBorder="1" applyAlignment="1">
      <alignment vertical="center"/>
    </xf>
    <xf numFmtId="0" fontId="12" fillId="0" borderId="6" xfId="9" applyFont="1" applyBorder="1"/>
    <xf numFmtId="0" fontId="12" fillId="5" borderId="6" xfId="11" applyFont="1" applyFill="1" applyBorder="1"/>
    <xf numFmtId="2" fontId="12" fillId="5" borderId="6" xfId="11" applyNumberFormat="1" applyFont="1" applyFill="1" applyBorder="1"/>
    <xf numFmtId="2" fontId="12" fillId="0" borderId="6" xfId="12" applyNumberFormat="1" applyFont="1" applyBorder="1"/>
    <xf numFmtId="0" fontId="1" fillId="5" borderId="6" xfId="11" applyFill="1" applyBorder="1"/>
    <xf numFmtId="2" fontId="1" fillId="5" borderId="6" xfId="11" applyNumberFormat="1" applyFill="1" applyBorder="1"/>
    <xf numFmtId="0" fontId="12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/>
    </xf>
    <xf numFmtId="10" fontId="12" fillId="0" borderId="6" xfId="0" applyNumberFormat="1" applyFont="1" applyBorder="1" applyAlignment="1">
      <alignment horizontal="center"/>
    </xf>
    <xf numFmtId="164" fontId="12" fillId="0" borderId="6" xfId="0" applyNumberFormat="1" applyFont="1" applyBorder="1" applyAlignment="1">
      <alignment horizontal="center"/>
    </xf>
    <xf numFmtId="0" fontId="12" fillId="0" borderId="6" xfId="9" applyFont="1" applyBorder="1" applyAlignment="1">
      <alignment horizontal="center"/>
    </xf>
    <xf numFmtId="0" fontId="12" fillId="0" borderId="6" xfId="0" quotePrefix="1" applyFont="1" applyBorder="1"/>
    <xf numFmtId="0" fontId="12" fillId="0" borderId="6" xfId="0" quotePrefix="1" applyFont="1" applyBorder="1" applyAlignment="1">
      <alignment horizontal="center"/>
    </xf>
    <xf numFmtId="10" fontId="12" fillId="0" borderId="6" xfId="0" quotePrefix="1" applyNumberFormat="1" applyFont="1" applyBorder="1" applyAlignment="1">
      <alignment horizontal="center"/>
    </xf>
    <xf numFmtId="164" fontId="12" fillId="0" borderId="6" xfId="0" quotePrefix="1" applyNumberFormat="1" applyFont="1" applyBorder="1" applyAlignment="1">
      <alignment horizontal="center"/>
    </xf>
    <xf numFmtId="0" fontId="12" fillId="0" borderId="6" xfId="0" applyFont="1" applyBorder="1"/>
    <xf numFmtId="0" fontId="12" fillId="0" borderId="15" xfId="0" quotePrefix="1" applyFont="1" applyBorder="1"/>
    <xf numFmtId="10" fontId="12" fillId="5" borderId="6" xfId="0" applyNumberFormat="1" applyFont="1" applyFill="1" applyBorder="1" applyAlignment="1">
      <alignment horizontal="center"/>
    </xf>
    <xf numFmtId="10" fontId="12" fillId="5" borderId="6" xfId="0" quotePrefix="1" applyNumberFormat="1" applyFont="1" applyFill="1" applyBorder="1" applyAlignment="1">
      <alignment horizontal="center"/>
    </xf>
    <xf numFmtId="164" fontId="12" fillId="5" borderId="6" xfId="0" quotePrefix="1" applyNumberFormat="1" applyFont="1" applyFill="1" applyBorder="1" applyAlignment="1">
      <alignment horizontal="center"/>
    </xf>
    <xf numFmtId="164" fontId="12" fillId="5" borderId="6" xfId="0" applyNumberFormat="1" applyFont="1" applyFill="1" applyBorder="1" applyAlignment="1">
      <alignment horizontal="center"/>
    </xf>
    <xf numFmtId="3" fontId="12" fillId="0" borderId="6" xfId="0" applyNumberFormat="1" applyFont="1" applyBorder="1" applyAlignment="1">
      <alignment horizontal="center"/>
    </xf>
    <xf numFmtId="0" fontId="12" fillId="0" borderId="16" xfId="0" applyFont="1" applyBorder="1"/>
    <xf numFmtId="1" fontId="12" fillId="5" borderId="2" xfId="0" applyNumberFormat="1" applyFont="1" applyFill="1" applyBorder="1" applyAlignment="1">
      <alignment horizontal="right"/>
    </xf>
    <xf numFmtId="1" fontId="12" fillId="5" borderId="0" xfId="0" applyNumberFormat="1" applyFont="1" applyFill="1" applyAlignment="1">
      <alignment horizontal="right"/>
    </xf>
    <xf numFmtId="1" fontId="12" fillId="5" borderId="6" xfId="0" applyNumberFormat="1" applyFont="1" applyFill="1" applyBorder="1" applyAlignment="1">
      <alignment horizontal="right"/>
    </xf>
    <xf numFmtId="1" fontId="1" fillId="5" borderId="2" xfId="0" applyNumberFormat="1" applyFont="1" applyFill="1" applyBorder="1" applyAlignment="1">
      <alignment horizontal="right"/>
    </xf>
    <xf numFmtId="1" fontId="1" fillId="5" borderId="0" xfId="0" applyNumberFormat="1" applyFont="1" applyFill="1" applyAlignment="1">
      <alignment horizontal="right"/>
    </xf>
    <xf numFmtId="1" fontId="1" fillId="0" borderId="0" xfId="8" applyNumberFormat="1" applyAlignment="1">
      <alignment horizontal="right"/>
    </xf>
    <xf numFmtId="10" fontId="15" fillId="0" borderId="6" xfId="0" quotePrefix="1" applyNumberFormat="1" applyFont="1" applyBorder="1" applyAlignment="1">
      <alignment horizontal="center"/>
    </xf>
    <xf numFmtId="10" fontId="15" fillId="0" borderId="6" xfId="0" applyNumberFormat="1" applyFont="1" applyBorder="1" applyAlignment="1">
      <alignment horizontal="center"/>
    </xf>
    <xf numFmtId="164" fontId="15" fillId="0" borderId="6" xfId="0" quotePrefix="1" applyNumberFormat="1" applyFont="1" applyBorder="1" applyAlignment="1">
      <alignment horizontal="center"/>
    </xf>
    <xf numFmtId="3" fontId="15" fillId="0" borderId="6" xfId="0" quotePrefix="1" applyNumberFormat="1" applyFont="1" applyBorder="1" applyAlignment="1">
      <alignment horizontal="center"/>
    </xf>
    <xf numFmtId="3" fontId="12" fillId="5" borderId="6" xfId="0" quotePrefix="1" applyNumberFormat="1" applyFont="1" applyFill="1" applyBorder="1" applyAlignment="1">
      <alignment horizontal="center"/>
    </xf>
    <xf numFmtId="3" fontId="12" fillId="5" borderId="6" xfId="0" applyNumberFormat="1" applyFont="1" applyFill="1" applyBorder="1" applyAlignment="1">
      <alignment horizontal="center"/>
    </xf>
    <xf numFmtId="2" fontId="30" fillId="5" borderId="0" xfId="10" applyNumberFormat="1" applyFont="1" applyFill="1" applyAlignment="1">
      <alignment horizontal="center"/>
    </xf>
    <xf numFmtId="164" fontId="22" fillId="5" borderId="23" xfId="10" applyNumberFormat="1" applyFont="1" applyFill="1" applyBorder="1" applyAlignment="1">
      <alignment horizontal="center"/>
    </xf>
    <xf numFmtId="9" fontId="22" fillId="5" borderId="17" xfId="10" applyNumberFormat="1" applyFont="1" applyFill="1" applyBorder="1" applyAlignment="1">
      <alignment horizontal="center"/>
    </xf>
    <xf numFmtId="1" fontId="22" fillId="5" borderId="17" xfId="10" applyNumberFormat="1" applyFont="1" applyFill="1" applyBorder="1" applyAlignment="1">
      <alignment horizontal="center"/>
    </xf>
    <xf numFmtId="1" fontId="22" fillId="5" borderId="24" xfId="10" applyNumberFormat="1" applyFont="1" applyFill="1" applyBorder="1" applyAlignment="1">
      <alignment horizontal="center" vertical="center"/>
    </xf>
    <xf numFmtId="165" fontId="33" fillId="5" borderId="0" xfId="10" applyFont="1" applyFill="1" applyAlignment="1">
      <alignment horizontal="left"/>
    </xf>
    <xf numFmtId="1" fontId="33" fillId="5" borderId="0" xfId="10" applyNumberFormat="1" applyFont="1" applyFill="1" applyAlignment="1">
      <alignment horizontal="center"/>
    </xf>
    <xf numFmtId="3" fontId="22" fillId="5" borderId="0" xfId="10" applyNumberFormat="1" applyFont="1" applyFill="1" applyAlignment="1">
      <alignment horizontal="center"/>
    </xf>
    <xf numFmtId="9" fontId="22" fillId="5" borderId="18" xfId="10" applyNumberFormat="1" applyFont="1" applyFill="1" applyBorder="1" applyAlignment="1">
      <alignment horizontal="center"/>
    </xf>
    <xf numFmtId="1" fontId="22" fillId="5" borderId="18" xfId="10" applyNumberFormat="1" applyFont="1" applyFill="1" applyBorder="1" applyAlignment="1">
      <alignment horizontal="center"/>
    </xf>
    <xf numFmtId="1" fontId="22" fillId="5" borderId="25" xfId="10" applyNumberFormat="1" applyFont="1" applyFill="1" applyBorder="1" applyAlignment="1">
      <alignment horizontal="center" vertical="center"/>
    </xf>
    <xf numFmtId="165" fontId="22" fillId="5" borderId="1" xfId="10" applyFont="1" applyFill="1" applyBorder="1" applyAlignment="1">
      <alignment horizontal="center" vertical="center"/>
    </xf>
    <xf numFmtId="1" fontId="22" fillId="5" borderId="1" xfId="10" applyNumberFormat="1" applyFont="1" applyFill="1" applyBorder="1" applyAlignment="1">
      <alignment horizontal="center"/>
    </xf>
    <xf numFmtId="166" fontId="22" fillId="5" borderId="1" xfId="10" applyNumberFormat="1" applyFont="1" applyFill="1" applyBorder="1" applyAlignment="1">
      <alignment horizontal="center"/>
    </xf>
    <xf numFmtId="164" fontId="22" fillId="5" borderId="20" xfId="10" applyNumberFormat="1" applyFont="1" applyFill="1" applyBorder="1" applyAlignment="1">
      <alignment horizontal="center" vertical="center"/>
    </xf>
    <xf numFmtId="10" fontId="22" fillId="5" borderId="21" xfId="10" applyNumberFormat="1" applyFont="1" applyFill="1" applyBorder="1" applyAlignment="1">
      <alignment horizontal="center"/>
    </xf>
    <xf numFmtId="10" fontId="22" fillId="5" borderId="19" xfId="10" applyNumberFormat="1" applyFont="1" applyFill="1" applyBorder="1" applyAlignment="1">
      <alignment horizontal="center"/>
    </xf>
    <xf numFmtId="10" fontId="22" fillId="5" borderId="26" xfId="10" applyNumberFormat="1" applyFont="1" applyFill="1" applyBorder="1" applyAlignment="1">
      <alignment horizontal="center" vertical="center"/>
    </xf>
    <xf numFmtId="165" fontId="12" fillId="7" borderId="22" xfId="10" applyFont="1" applyFill="1" applyBorder="1" applyAlignment="1">
      <alignment horizontal="center" vertical="center"/>
    </xf>
    <xf numFmtId="1" fontId="12" fillId="0" borderId="22" xfId="10" applyNumberFormat="1" applyFont="1" applyBorder="1" applyAlignment="1">
      <alignment horizontal="center"/>
    </xf>
    <xf numFmtId="49" fontId="22" fillId="5" borderId="22" xfId="10" applyNumberFormat="1" applyFont="1" applyFill="1" applyBorder="1" applyAlignment="1">
      <alignment horizontal="center"/>
    </xf>
    <xf numFmtId="1" fontId="22" fillId="5" borderId="22" xfId="10" applyNumberFormat="1" applyFont="1" applyFill="1" applyBorder="1" applyAlignment="1">
      <alignment horizontal="center"/>
    </xf>
    <xf numFmtId="164" fontId="22" fillId="5" borderId="22" xfId="10" applyNumberFormat="1" applyFont="1" applyFill="1" applyBorder="1" applyAlignment="1">
      <alignment horizontal="center" vertical="center"/>
    </xf>
    <xf numFmtId="10" fontId="22" fillId="5" borderId="22" xfId="10" applyNumberFormat="1" applyFont="1" applyFill="1" applyBorder="1" applyAlignment="1">
      <alignment horizontal="center" vertical="center"/>
    </xf>
    <xf numFmtId="44" fontId="22" fillId="5" borderId="22" xfId="14" applyFont="1" applyFill="1" applyBorder="1" applyAlignment="1" applyProtection="1">
      <alignment horizontal="center" vertical="center"/>
    </xf>
    <xf numFmtId="165" fontId="20" fillId="0" borderId="0" xfId="10" applyFont="1" applyAlignment="1">
      <alignment horizontal="center" vertical="center"/>
    </xf>
    <xf numFmtId="1" fontId="20" fillId="0" borderId="0" xfId="10" applyNumberFormat="1" applyFont="1" applyAlignment="1">
      <alignment horizontal="center"/>
    </xf>
    <xf numFmtId="166" fontId="20" fillId="0" borderId="0" xfId="10" applyNumberFormat="1" applyFont="1" applyAlignment="1">
      <alignment horizontal="center"/>
    </xf>
    <xf numFmtId="164" fontId="20" fillId="0" borderId="0" xfId="10" applyNumberFormat="1" applyFont="1" applyAlignment="1">
      <alignment horizontal="center" vertical="center"/>
    </xf>
    <xf numFmtId="10" fontId="20" fillId="0" borderId="0" xfId="10" applyNumberFormat="1" applyFont="1" applyAlignment="1">
      <alignment horizontal="center"/>
    </xf>
    <xf numFmtId="10" fontId="20" fillId="0" borderId="0" xfId="10" applyNumberFormat="1" applyFont="1" applyAlignment="1">
      <alignment horizontal="center" vertical="center"/>
    </xf>
    <xf numFmtId="165" fontId="12" fillId="9" borderId="0" xfId="10" applyFont="1" applyFill="1" applyAlignment="1">
      <alignment horizontal="center" vertical="center"/>
    </xf>
    <xf numFmtId="1" fontId="12" fillId="9" borderId="0" xfId="10" applyNumberFormat="1" applyFont="1" applyFill="1" applyAlignment="1">
      <alignment horizontal="center"/>
    </xf>
    <xf numFmtId="2" fontId="12" fillId="9" borderId="0" xfId="10" applyNumberFormat="1" applyFont="1" applyFill="1" applyAlignment="1">
      <alignment horizontal="center"/>
    </xf>
    <xf numFmtId="10" fontId="12" fillId="9" borderId="0" xfId="10" applyNumberFormat="1" applyFont="1" applyFill="1" applyAlignment="1">
      <alignment horizontal="center"/>
    </xf>
    <xf numFmtId="165" fontId="34" fillId="0" borderId="0" xfId="10" applyFont="1" applyAlignment="1">
      <alignment horizontal="left" vertical="center"/>
    </xf>
    <xf numFmtId="17" fontId="34" fillId="0" borderId="0" xfId="10" applyNumberFormat="1" applyFont="1" applyAlignment="1">
      <alignment horizontal="left"/>
    </xf>
    <xf numFmtId="0" fontId="4" fillId="0" borderId="0" xfId="17"/>
    <xf numFmtId="0" fontId="22" fillId="5" borderId="22" xfId="17" applyFont="1" applyFill="1" applyBorder="1"/>
    <xf numFmtId="0" fontId="22" fillId="5" borderId="22" xfId="17" applyFont="1" applyFill="1" applyBorder="1" applyAlignment="1">
      <alignment horizontal="center"/>
    </xf>
    <xf numFmtId="2" fontId="22" fillId="5" borderId="22" xfId="17" applyNumberFormat="1" applyFont="1" applyFill="1" applyBorder="1" applyAlignment="1">
      <alignment horizontal="center"/>
    </xf>
    <xf numFmtId="0" fontId="22" fillId="5" borderId="12" xfId="17" applyFont="1" applyFill="1" applyBorder="1" applyAlignment="1">
      <alignment horizontal="center"/>
    </xf>
    <xf numFmtId="164" fontId="22" fillId="5" borderId="12" xfId="17" applyNumberFormat="1" applyFont="1" applyFill="1" applyBorder="1" applyAlignment="1">
      <alignment horizontal="center"/>
    </xf>
    <xf numFmtId="0" fontId="18" fillId="8" borderId="22" xfId="17" applyFont="1" applyFill="1" applyBorder="1"/>
    <xf numFmtId="2" fontId="18" fillId="0" borderId="22" xfId="17" applyNumberFormat="1" applyFont="1" applyBorder="1" applyAlignment="1">
      <alignment horizontal="right" wrapText="1"/>
    </xf>
    <xf numFmtId="164" fontId="18" fillId="0" borderId="22" xfId="17" applyNumberFormat="1" applyFont="1" applyBorder="1" applyAlignment="1">
      <alignment horizontal="right" wrapText="1"/>
    </xf>
    <xf numFmtId="0" fontId="18" fillId="0" borderId="22" xfId="17" applyFont="1" applyBorder="1" applyAlignment="1">
      <alignment horizontal="right" wrapText="1"/>
    </xf>
    <xf numFmtId="1" fontId="18" fillId="0" borderId="22" xfId="17" applyNumberFormat="1" applyFont="1" applyBorder="1" applyAlignment="1">
      <alignment horizontal="right" wrapText="1"/>
    </xf>
    <xf numFmtId="0" fontId="18" fillId="2" borderId="22" xfId="0" applyFont="1" applyFill="1" applyBorder="1" applyAlignment="1">
      <alignment horizontal="right" vertical="center"/>
    </xf>
    <xf numFmtId="0" fontId="18" fillId="0" borderId="22" xfId="17" applyFont="1" applyBorder="1" applyAlignment="1">
      <alignment horizontal="right" vertical="center"/>
    </xf>
    <xf numFmtId="2" fontId="18" fillId="0" borderId="22" xfId="17" applyNumberFormat="1" applyFont="1" applyBorder="1" applyAlignment="1">
      <alignment horizontal="right"/>
    </xf>
    <xf numFmtId="164" fontId="18" fillId="0" borderId="22" xfId="17" applyNumberFormat="1" applyFont="1" applyBorder="1" applyAlignment="1">
      <alignment horizontal="right"/>
    </xf>
    <xf numFmtId="0" fontId="18" fillId="0" borderId="22" xfId="17" applyFont="1" applyBorder="1" applyAlignment="1">
      <alignment horizontal="right"/>
    </xf>
    <xf numFmtId="2" fontId="22" fillId="5" borderId="0" xfId="17" applyNumberFormat="1" applyFont="1" applyFill="1" applyAlignment="1">
      <alignment horizontal="right"/>
    </xf>
    <xf numFmtId="2" fontId="22" fillId="5" borderId="3" xfId="17" applyNumberFormat="1" applyFont="1" applyFill="1" applyBorder="1" applyAlignment="1">
      <alignment horizontal="right"/>
    </xf>
    <xf numFmtId="1" fontId="22" fillId="5" borderId="0" xfId="17" applyNumberFormat="1" applyFont="1" applyFill="1" applyAlignment="1">
      <alignment horizontal="right"/>
    </xf>
    <xf numFmtId="164" fontId="22" fillId="5" borderId="2" xfId="17" applyNumberFormat="1" applyFont="1" applyFill="1" applyBorder="1" applyAlignment="1">
      <alignment horizontal="right"/>
    </xf>
    <xf numFmtId="164" fontId="22" fillId="5" borderId="0" xfId="17" applyNumberFormat="1" applyFont="1" applyFill="1" applyAlignment="1">
      <alignment horizontal="right"/>
    </xf>
    <xf numFmtId="164" fontId="22" fillId="5" borderId="3" xfId="17" applyNumberFormat="1" applyFont="1" applyFill="1" applyBorder="1" applyAlignment="1">
      <alignment horizontal="right"/>
    </xf>
    <xf numFmtId="2" fontId="22" fillId="5" borderId="31" xfId="17" applyNumberFormat="1" applyFont="1" applyFill="1" applyBorder="1" applyAlignment="1">
      <alignment horizontal="right"/>
    </xf>
    <xf numFmtId="0" fontId="5" fillId="0" borderId="0" xfId="17" applyFont="1"/>
    <xf numFmtId="0" fontId="35" fillId="0" borderId="0" xfId="17" applyFont="1"/>
    <xf numFmtId="0" fontId="36" fillId="0" borderId="0" xfId="17" applyFont="1"/>
    <xf numFmtId="0" fontId="18" fillId="0" borderId="0" xfId="17" applyFont="1"/>
    <xf numFmtId="2" fontId="18" fillId="0" borderId="2" xfId="17" applyNumberFormat="1" applyFont="1" applyBorder="1" applyAlignment="1">
      <alignment horizontal="center"/>
    </xf>
    <xf numFmtId="2" fontId="18" fillId="0" borderId="3" xfId="17" applyNumberFormat="1" applyFont="1" applyBorder="1" applyAlignment="1">
      <alignment horizontal="center"/>
    </xf>
    <xf numFmtId="0" fontId="18" fillId="0" borderId="2" xfId="17" applyFont="1" applyBorder="1" applyAlignment="1">
      <alignment horizontal="center"/>
    </xf>
    <xf numFmtId="0" fontId="18" fillId="0" borderId="3" xfId="17" applyFont="1" applyBorder="1" applyAlignment="1">
      <alignment horizontal="center"/>
    </xf>
    <xf numFmtId="0" fontId="18" fillId="0" borderId="0" xfId="17" applyFont="1" applyAlignment="1">
      <alignment horizontal="center"/>
    </xf>
    <xf numFmtId="164" fontId="18" fillId="0" borderId="2" xfId="17" applyNumberFormat="1" applyFont="1" applyBorder="1" applyAlignment="1">
      <alignment horizontal="center"/>
    </xf>
    <xf numFmtId="164" fontId="18" fillId="0" borderId="0" xfId="17" applyNumberFormat="1" applyFont="1" applyAlignment="1">
      <alignment horizontal="center"/>
    </xf>
    <xf numFmtId="164" fontId="18" fillId="0" borderId="3" xfId="17" applyNumberFormat="1" applyFont="1" applyBorder="1" applyAlignment="1">
      <alignment horizontal="center"/>
    </xf>
    <xf numFmtId="0" fontId="18" fillId="0" borderId="31" xfId="17" applyFont="1" applyBorder="1" applyAlignment="1">
      <alignment horizontal="center"/>
    </xf>
    <xf numFmtId="2" fontId="4" fillId="0" borderId="2" xfId="17" applyNumberFormat="1" applyBorder="1" applyAlignment="1">
      <alignment horizontal="center"/>
    </xf>
    <xf numFmtId="2" fontId="4" fillId="0" borderId="3" xfId="17" applyNumberFormat="1" applyBorder="1" applyAlignment="1">
      <alignment horizontal="center"/>
    </xf>
    <xf numFmtId="0" fontId="4" fillId="0" borderId="2" xfId="17" applyBorder="1" applyAlignment="1">
      <alignment horizontal="center"/>
    </xf>
    <xf numFmtId="0" fontId="4" fillId="0" borderId="3" xfId="17" applyBorder="1" applyAlignment="1">
      <alignment horizontal="center"/>
    </xf>
    <xf numFmtId="0" fontId="4" fillId="0" borderId="0" xfId="17" applyAlignment="1">
      <alignment horizontal="center"/>
    </xf>
    <xf numFmtId="164" fontId="4" fillId="0" borderId="2" xfId="17" applyNumberFormat="1" applyBorder="1" applyAlignment="1">
      <alignment horizontal="center"/>
    </xf>
    <xf numFmtId="164" fontId="4" fillId="0" borderId="0" xfId="17" applyNumberFormat="1" applyAlignment="1">
      <alignment horizontal="center"/>
    </xf>
    <xf numFmtId="164" fontId="4" fillId="0" borderId="3" xfId="17" applyNumberFormat="1" applyBorder="1" applyAlignment="1">
      <alignment horizontal="center"/>
    </xf>
    <xf numFmtId="0" fontId="4" fillId="0" borderId="31" xfId="17" applyBorder="1" applyAlignment="1">
      <alignment horizontal="center"/>
    </xf>
    <xf numFmtId="0" fontId="34" fillId="0" borderId="0" xfId="17" applyFont="1"/>
    <xf numFmtId="2" fontId="20" fillId="3" borderId="2" xfId="18" applyNumberFormat="1" applyFont="1" applyFill="1" applyBorder="1" applyAlignment="1">
      <alignment horizontal="center"/>
    </xf>
    <xf numFmtId="2" fontId="20" fillId="3" borderId="0" xfId="18" applyNumberFormat="1" applyFont="1" applyFill="1" applyAlignment="1">
      <alignment horizontal="center"/>
    </xf>
    <xf numFmtId="2" fontId="20" fillId="3" borderId="3" xfId="18" applyNumberFormat="1" applyFont="1" applyFill="1" applyBorder="1" applyAlignment="1">
      <alignment horizontal="center"/>
    </xf>
    <xf numFmtId="0" fontId="20" fillId="3" borderId="2" xfId="18" applyFont="1" applyFill="1" applyBorder="1" applyAlignment="1">
      <alignment horizontal="center"/>
    </xf>
    <xf numFmtId="0" fontId="20" fillId="3" borderId="0" xfId="18" applyFont="1" applyFill="1" applyAlignment="1">
      <alignment horizontal="center"/>
    </xf>
    <xf numFmtId="0" fontId="20" fillId="3" borderId="3" xfId="18" applyFont="1" applyFill="1" applyBorder="1" applyAlignment="1">
      <alignment horizontal="center"/>
    </xf>
    <xf numFmtId="0" fontId="12" fillId="3" borderId="32" xfId="18" applyFont="1" applyFill="1" applyBorder="1" applyAlignment="1">
      <alignment horizontal="center"/>
    </xf>
    <xf numFmtId="0" fontId="37" fillId="3" borderId="3" xfId="18" applyFont="1" applyFill="1" applyBorder="1" applyAlignment="1">
      <alignment horizontal="center" vertical="center" wrapText="1"/>
    </xf>
    <xf numFmtId="0" fontId="1" fillId="0" borderId="0" xfId="18"/>
    <xf numFmtId="0" fontId="22" fillId="5" borderId="30" xfId="19" applyFont="1" applyFill="1" applyBorder="1" applyAlignment="1">
      <alignment horizontal="center" vertical="center"/>
    </xf>
    <xf numFmtId="0" fontId="22" fillId="5" borderId="33" xfId="20" applyFont="1" applyFill="1" applyBorder="1" applyAlignment="1">
      <alignment horizontal="center" vertical="center"/>
    </xf>
    <xf numFmtId="2" fontId="12" fillId="3" borderId="28" xfId="18" applyNumberFormat="1" applyFont="1" applyFill="1" applyBorder="1" applyAlignment="1">
      <alignment horizontal="center" vertical="center" wrapText="1"/>
    </xf>
    <xf numFmtId="2" fontId="12" fillId="3" borderId="30" xfId="18" applyNumberFormat="1" applyFont="1" applyFill="1" applyBorder="1" applyAlignment="1">
      <alignment horizontal="center" vertical="center" wrapText="1"/>
    </xf>
    <xf numFmtId="2" fontId="12" fillId="3" borderId="3" xfId="18" applyNumberFormat="1" applyFont="1" applyFill="1" applyBorder="1" applyAlignment="1">
      <alignment horizontal="center" vertical="center" wrapText="1"/>
    </xf>
    <xf numFmtId="0" fontId="12" fillId="3" borderId="28" xfId="18" applyFont="1" applyFill="1" applyBorder="1" applyAlignment="1">
      <alignment horizontal="center" vertical="center" wrapText="1"/>
    </xf>
    <xf numFmtId="0" fontId="12" fillId="3" borderId="30" xfId="18" applyFont="1" applyFill="1" applyBorder="1" applyAlignment="1">
      <alignment horizontal="center" vertical="center" wrapText="1"/>
    </xf>
    <xf numFmtId="0" fontId="12" fillId="3" borderId="29" xfId="18" applyFont="1" applyFill="1" applyBorder="1" applyAlignment="1">
      <alignment horizontal="center" vertical="center" wrapText="1"/>
    </xf>
    <xf numFmtId="0" fontId="13" fillId="3" borderId="29" xfId="18" applyFont="1" applyFill="1" applyBorder="1" applyAlignment="1">
      <alignment horizontal="center" vertical="center" wrapText="1"/>
    </xf>
    <xf numFmtId="0" fontId="14" fillId="0" borderId="0" xfId="18" applyFont="1" applyAlignment="1">
      <alignment horizontal="center"/>
    </xf>
    <xf numFmtId="2" fontId="12" fillId="0" borderId="35" xfId="18" quotePrefix="1" applyNumberFormat="1" applyFont="1" applyBorder="1" applyAlignment="1">
      <alignment horizontal="right"/>
    </xf>
    <xf numFmtId="2" fontId="12" fillId="0" borderId="36" xfId="18" applyNumberFormat="1" applyFont="1" applyBorder="1" applyAlignment="1">
      <alignment horizontal="right"/>
    </xf>
    <xf numFmtId="2" fontId="12" fillId="0" borderId="37" xfId="18" applyNumberFormat="1" applyFont="1" applyBorder="1" applyAlignment="1">
      <alignment horizontal="right"/>
    </xf>
    <xf numFmtId="2" fontId="12" fillId="0" borderId="38" xfId="18" applyNumberFormat="1" applyFont="1" applyBorder="1" applyAlignment="1">
      <alignment horizontal="right"/>
    </xf>
    <xf numFmtId="0" fontId="12" fillId="0" borderId="38" xfId="18" applyFont="1" applyBorder="1" applyAlignment="1">
      <alignment horizontal="right" wrapText="1"/>
    </xf>
    <xf numFmtId="2" fontId="12" fillId="0" borderId="39" xfId="18" applyNumberFormat="1" applyFont="1" applyBorder="1" applyAlignment="1">
      <alignment horizontal="right"/>
    </xf>
    <xf numFmtId="2" fontId="12" fillId="0" borderId="40" xfId="18" applyNumberFormat="1" applyFont="1" applyBorder="1" applyAlignment="1">
      <alignment horizontal="right"/>
    </xf>
    <xf numFmtId="0" fontId="12" fillId="0" borderId="40" xfId="18" applyFont="1" applyBorder="1" applyAlignment="1">
      <alignment horizontal="right" wrapText="1"/>
    </xf>
    <xf numFmtId="2" fontId="12" fillId="0" borderId="39" xfId="18" quotePrefix="1" applyNumberFormat="1" applyFont="1" applyBorder="1" applyAlignment="1">
      <alignment horizontal="right"/>
    </xf>
    <xf numFmtId="0" fontId="18" fillId="0" borderId="40" xfId="18" applyFont="1" applyBorder="1" applyAlignment="1">
      <alignment horizontal="right" wrapText="1"/>
    </xf>
    <xf numFmtId="0" fontId="1" fillId="0" borderId="2" xfId="18" applyBorder="1"/>
    <xf numFmtId="0" fontId="12" fillId="5" borderId="0" xfId="18" applyFont="1" applyFill="1"/>
    <xf numFmtId="2" fontId="12" fillId="5" borderId="0" xfId="18" applyNumberFormat="1" applyFont="1" applyFill="1" applyAlignment="1">
      <alignment horizontal="right"/>
    </xf>
    <xf numFmtId="2" fontId="12" fillId="5" borderId="3" xfId="18" applyNumberFormat="1" applyFont="1" applyFill="1" applyBorder="1" applyAlignment="1">
      <alignment horizontal="right"/>
    </xf>
    <xf numFmtId="0" fontId="12" fillId="5" borderId="3" xfId="18" applyFont="1" applyFill="1" applyBorder="1" applyAlignment="1">
      <alignment horizontal="right" wrapText="1"/>
    </xf>
    <xf numFmtId="2" fontId="12" fillId="3" borderId="39" xfId="18" applyNumberFormat="1" applyFont="1" applyFill="1" applyBorder="1" applyAlignment="1">
      <alignment horizontal="right"/>
    </xf>
    <xf numFmtId="2" fontId="12" fillId="5" borderId="40" xfId="18" applyNumberFormat="1" applyFont="1" applyFill="1" applyBorder="1" applyAlignment="1">
      <alignment horizontal="right"/>
    </xf>
    <xf numFmtId="0" fontId="12" fillId="5" borderId="40" xfId="18" applyFont="1" applyFill="1" applyBorder="1" applyAlignment="1">
      <alignment horizontal="right" wrapText="1"/>
    </xf>
    <xf numFmtId="2" fontId="22" fillId="5" borderId="40" xfId="18" applyNumberFormat="1" applyFont="1" applyFill="1" applyBorder="1" applyAlignment="1">
      <alignment horizontal="right"/>
    </xf>
    <xf numFmtId="2" fontId="29" fillId="5" borderId="40" xfId="18" applyNumberFormat="1" applyFont="1" applyFill="1" applyBorder="1" applyAlignment="1">
      <alignment horizontal="right" wrapText="1"/>
    </xf>
    <xf numFmtId="0" fontId="3" fillId="0" borderId="0" xfId="18" applyFont="1"/>
    <xf numFmtId="2" fontId="20" fillId="0" borderId="0" xfId="18" applyNumberFormat="1" applyFont="1" applyAlignment="1">
      <alignment horizontal="right"/>
    </xf>
    <xf numFmtId="2" fontId="20" fillId="0" borderId="0" xfId="18" quotePrefix="1" applyNumberFormat="1" applyFont="1" applyAlignment="1">
      <alignment horizontal="right"/>
    </xf>
    <xf numFmtId="0" fontId="12" fillId="0" borderId="0" xfId="18" applyFont="1" applyAlignment="1">
      <alignment horizontal="right"/>
    </xf>
    <xf numFmtId="0" fontId="20" fillId="0" borderId="0" xfId="18" applyFont="1" applyAlignment="1">
      <alignment horizontal="right"/>
    </xf>
    <xf numFmtId="0" fontId="20" fillId="0" borderId="0" xfId="18" applyFont="1" applyAlignment="1">
      <alignment horizontal="right" wrapText="1"/>
    </xf>
    <xf numFmtId="49" fontId="1" fillId="0" borderId="0" xfId="18" applyNumberFormat="1"/>
    <xf numFmtId="2" fontId="1" fillId="0" borderId="0" xfId="18" applyNumberFormat="1" applyAlignment="1">
      <alignment horizontal="center"/>
    </xf>
    <xf numFmtId="0" fontId="1" fillId="0" borderId="0" xfId="18" applyAlignment="1">
      <alignment horizontal="center"/>
    </xf>
    <xf numFmtId="10" fontId="1" fillId="0" borderId="0" xfId="18" applyNumberFormat="1" applyAlignment="1">
      <alignment horizontal="center"/>
    </xf>
    <xf numFmtId="0" fontId="1" fillId="0" borderId="0" xfId="18" applyAlignment="1">
      <alignment horizontal="left" wrapText="1"/>
    </xf>
    <xf numFmtId="0" fontId="18" fillId="8" borderId="22" xfId="17" applyFont="1" applyFill="1" applyBorder="1" applyAlignment="1">
      <alignment wrapText="1"/>
    </xf>
    <xf numFmtId="165" fontId="32" fillId="0" borderId="0" xfId="10" applyFont="1" applyAlignment="1">
      <alignment horizontal="center"/>
    </xf>
    <xf numFmtId="165" fontId="23" fillId="0" borderId="0" xfId="10" applyFont="1"/>
    <xf numFmtId="165" fontId="23" fillId="5" borderId="0" xfId="10" applyFont="1" applyFill="1"/>
    <xf numFmtId="165" fontId="32" fillId="0" borderId="0" xfId="10" applyFont="1"/>
    <xf numFmtId="165" fontId="24" fillId="0" borderId="0" xfId="10" applyFont="1"/>
    <xf numFmtId="165" fontId="39" fillId="0" borderId="0" xfId="10" applyFont="1"/>
    <xf numFmtId="4" fontId="20" fillId="0" borderId="0" xfId="10" applyNumberFormat="1" applyFont="1" applyAlignment="1">
      <alignment horizontal="center" vertical="center"/>
    </xf>
    <xf numFmtId="164" fontId="20" fillId="0" borderId="0" xfId="10" applyNumberFormat="1" applyFont="1" applyAlignment="1">
      <alignment horizontal="center"/>
    </xf>
    <xf numFmtId="3" fontId="20" fillId="0" borderId="0" xfId="10" applyNumberFormat="1" applyFont="1" applyAlignment="1">
      <alignment horizontal="center" vertical="center"/>
    </xf>
    <xf numFmtId="165" fontId="32" fillId="0" borderId="0" xfId="10" applyFont="1" applyAlignment="1">
      <alignment horizontal="right"/>
    </xf>
    <xf numFmtId="165" fontId="40" fillId="0" borderId="0" xfId="16" applyFont="1" applyAlignment="1">
      <alignment horizontal="left" vertical="center"/>
    </xf>
    <xf numFmtId="4" fontId="20" fillId="0" borderId="0" xfId="10" applyNumberFormat="1" applyFont="1" applyAlignment="1">
      <alignment horizontal="center"/>
    </xf>
    <xf numFmtId="43" fontId="20" fillId="0" borderId="0" xfId="10" applyNumberFormat="1" applyFont="1" applyAlignment="1">
      <alignment horizontal="center"/>
    </xf>
    <xf numFmtId="4" fontId="40" fillId="0" borderId="0" xfId="10" applyNumberFormat="1" applyFont="1" applyAlignment="1">
      <alignment horizontal="center"/>
    </xf>
    <xf numFmtId="2" fontId="20" fillId="0" borderId="0" xfId="10" applyNumberFormat="1" applyFont="1" applyAlignment="1">
      <alignment horizontal="center"/>
    </xf>
    <xf numFmtId="166" fontId="40" fillId="0" borderId="0" xfId="10" applyNumberFormat="1" applyFont="1" applyAlignment="1">
      <alignment horizontal="center"/>
    </xf>
    <xf numFmtId="1" fontId="15" fillId="0" borderId="0" xfId="10" applyNumberFormat="1" applyFont="1" applyAlignment="1">
      <alignment horizontal="center"/>
    </xf>
    <xf numFmtId="166" fontId="12" fillId="0" borderId="0" xfId="10" applyNumberFormat="1" applyFont="1" applyAlignment="1">
      <alignment horizontal="center"/>
    </xf>
    <xf numFmtId="164" fontId="15" fillId="0" borderId="0" xfId="10" applyNumberFormat="1" applyFont="1" applyAlignment="1">
      <alignment horizontal="center"/>
    </xf>
    <xf numFmtId="10" fontId="15" fillId="0" borderId="0" xfId="10" applyNumberFormat="1" applyFont="1" applyAlignment="1">
      <alignment horizontal="center"/>
    </xf>
    <xf numFmtId="4" fontId="40" fillId="0" borderId="0" xfId="10" applyNumberFormat="1" applyFont="1" applyAlignment="1">
      <alignment horizontal="left"/>
    </xf>
    <xf numFmtId="4" fontId="32" fillId="0" borderId="0" xfId="10" applyNumberFormat="1" applyFont="1" applyAlignment="1">
      <alignment horizontal="center"/>
    </xf>
    <xf numFmtId="1" fontId="32" fillId="0" borderId="0" xfId="10" applyNumberFormat="1" applyFont="1" applyAlignment="1">
      <alignment horizontal="center"/>
    </xf>
    <xf numFmtId="166" fontId="32" fillId="0" borderId="0" xfId="10" applyNumberFormat="1" applyFont="1" applyAlignment="1">
      <alignment horizontal="center"/>
    </xf>
    <xf numFmtId="164" fontId="32" fillId="0" borderId="0" xfId="10" applyNumberFormat="1" applyFont="1" applyAlignment="1">
      <alignment horizontal="center"/>
    </xf>
    <xf numFmtId="43" fontId="32" fillId="0" borderId="0" xfId="10" applyNumberFormat="1" applyFont="1" applyAlignment="1">
      <alignment horizontal="center"/>
    </xf>
    <xf numFmtId="10" fontId="32" fillId="0" borderId="0" xfId="10" applyNumberFormat="1" applyFont="1" applyAlignment="1">
      <alignment horizontal="center"/>
    </xf>
    <xf numFmtId="10" fontId="32" fillId="0" borderId="0" xfId="10" applyNumberFormat="1" applyFont="1" applyAlignment="1">
      <alignment horizontal="center" vertical="center"/>
    </xf>
    <xf numFmtId="165" fontId="32" fillId="0" borderId="0" xfId="10" applyFont="1" applyAlignment="1">
      <alignment horizontal="center" vertical="center"/>
    </xf>
    <xf numFmtId="164" fontId="32" fillId="0" borderId="0" xfId="10" applyNumberFormat="1" applyFont="1" applyAlignment="1">
      <alignment horizontal="center" vertical="center"/>
    </xf>
    <xf numFmtId="0" fontId="12" fillId="7" borderId="2" xfId="0" quotePrefix="1" applyFont="1" applyFill="1" applyBorder="1" applyAlignment="1">
      <alignment horizontal="center"/>
    </xf>
    <xf numFmtId="0" fontId="12" fillId="7" borderId="0" xfId="0" quotePrefix="1" applyFont="1" applyFill="1" applyAlignment="1">
      <alignment horizontal="center"/>
    </xf>
    <xf numFmtId="0" fontId="12" fillId="7" borderId="3" xfId="0" quotePrefix="1" applyFont="1" applyFill="1" applyBorder="1" applyAlignment="1">
      <alignment horizontal="center"/>
    </xf>
    <xf numFmtId="164" fontId="12" fillId="7" borderId="2" xfId="0" quotePrefix="1" applyNumberFormat="1" applyFont="1" applyFill="1" applyBorder="1" applyAlignment="1">
      <alignment horizontal="right"/>
    </xf>
    <xf numFmtId="164" fontId="12" fillId="7" borderId="0" xfId="0" quotePrefix="1" applyNumberFormat="1" applyFont="1" applyFill="1" applyAlignment="1">
      <alignment horizontal="right"/>
    </xf>
    <xf numFmtId="0" fontId="12" fillId="7" borderId="2" xfId="0" applyFont="1" applyFill="1" applyBorder="1" applyAlignment="1">
      <alignment horizontal="center"/>
    </xf>
    <xf numFmtId="0" fontId="12" fillId="7" borderId="0" xfId="0" applyFont="1" applyFill="1" applyAlignment="1">
      <alignment horizontal="center"/>
    </xf>
    <xf numFmtId="10" fontId="12" fillId="7" borderId="3" xfId="0" applyNumberFormat="1" applyFont="1" applyFill="1" applyBorder="1" applyAlignment="1">
      <alignment horizontal="center"/>
    </xf>
    <xf numFmtId="164" fontId="12" fillId="7" borderId="2" xfId="0" applyNumberFormat="1" applyFont="1" applyFill="1" applyBorder="1" applyAlignment="1">
      <alignment horizontal="right"/>
    </xf>
    <xf numFmtId="164" fontId="12" fillId="7" borderId="0" xfId="0" applyNumberFormat="1" applyFont="1" applyFill="1" applyAlignment="1">
      <alignment horizontal="right"/>
    </xf>
    <xf numFmtId="3" fontId="15" fillId="7" borderId="2" xfId="0" applyNumberFormat="1" applyFont="1" applyFill="1" applyBorder="1" applyAlignment="1">
      <alignment horizontal="center"/>
    </xf>
    <xf numFmtId="3" fontId="15" fillId="7" borderId="0" xfId="0" applyNumberFormat="1" applyFont="1" applyFill="1" applyAlignment="1">
      <alignment horizontal="center"/>
    </xf>
    <xf numFmtId="10" fontId="15" fillId="7" borderId="3" xfId="0" applyNumberFormat="1" applyFont="1" applyFill="1" applyBorder="1" applyAlignment="1">
      <alignment horizontal="center"/>
    </xf>
    <xf numFmtId="164" fontId="15" fillId="7" borderId="2" xfId="0" applyNumberFormat="1" applyFont="1" applyFill="1" applyBorder="1" applyAlignment="1">
      <alignment horizontal="right"/>
    </xf>
    <xf numFmtId="164" fontId="15" fillId="7" borderId="0" xfId="0" applyNumberFormat="1" applyFont="1" applyFill="1" applyAlignment="1">
      <alignment horizontal="right"/>
    </xf>
    <xf numFmtId="164" fontId="1" fillId="0" borderId="0" xfId="8" applyNumberFormat="1" applyAlignment="1">
      <alignment horizontal="right"/>
    </xf>
    <xf numFmtId="10" fontId="12" fillId="7" borderId="0" xfId="0" applyNumberFormat="1" applyFont="1" applyFill="1" applyAlignment="1">
      <alignment horizontal="center"/>
    </xf>
    <xf numFmtId="10" fontId="12" fillId="7" borderId="0" xfId="0" quotePrefix="1" applyNumberFormat="1" applyFont="1" applyFill="1" applyAlignment="1">
      <alignment horizontal="center"/>
    </xf>
    <xf numFmtId="10" fontId="15" fillId="7" borderId="0" xfId="0" quotePrefix="1" applyNumberFormat="1" applyFont="1" applyFill="1" applyAlignment="1">
      <alignment horizontal="center"/>
    </xf>
    <xf numFmtId="164" fontId="12" fillId="11" borderId="6" xfId="10" applyNumberFormat="1" applyFont="1" applyFill="1" applyBorder="1" applyAlignment="1">
      <alignment horizontal="center" vertical="center"/>
    </xf>
    <xf numFmtId="10" fontId="12" fillId="11" borderId="6" xfId="10" applyNumberFormat="1" applyFont="1" applyFill="1" applyBorder="1" applyAlignment="1">
      <alignment horizontal="center" vertical="center"/>
    </xf>
    <xf numFmtId="164" fontId="12" fillId="11" borderId="6" xfId="10" applyNumberFormat="1" applyFont="1" applyFill="1" applyBorder="1" applyAlignment="1">
      <alignment horizontal="center"/>
    </xf>
    <xf numFmtId="165" fontId="13" fillId="11" borderId="7" xfId="10" applyFont="1" applyFill="1" applyBorder="1" applyAlignment="1">
      <alignment vertical="center" wrapText="1"/>
    </xf>
    <xf numFmtId="0" fontId="12" fillId="11" borderId="8" xfId="11" applyFont="1" applyFill="1" applyBorder="1" applyAlignment="1">
      <alignment horizontal="left" vertical="center"/>
    </xf>
    <xf numFmtId="49" fontId="26" fillId="5" borderId="0" xfId="18" applyNumberFormat="1" applyFont="1" applyFill="1" applyAlignment="1">
      <alignment vertical="center" wrapText="1"/>
    </xf>
    <xf numFmtId="49" fontId="26" fillId="5" borderId="3" xfId="18" applyNumberFormat="1" applyFont="1" applyFill="1" applyBorder="1" applyAlignment="1">
      <alignment vertical="center" wrapText="1"/>
    </xf>
    <xf numFmtId="10" fontId="22" fillId="5" borderId="22" xfId="10" applyNumberFormat="1" applyFont="1" applyFill="1" applyBorder="1" applyAlignment="1">
      <alignment horizontal="center"/>
    </xf>
    <xf numFmtId="0" fontId="11" fillId="0" borderId="6" xfId="0" applyFont="1" applyBorder="1" applyAlignment="1">
      <alignment horizontal="center" wrapText="1"/>
    </xf>
    <xf numFmtId="1" fontId="12" fillId="10" borderId="6" xfId="0" applyNumberFormat="1" applyFont="1" applyFill="1" applyBorder="1" applyAlignment="1">
      <alignment horizontal="center"/>
    </xf>
    <xf numFmtId="10" fontId="12" fillId="10" borderId="6" xfId="9" applyNumberFormat="1" applyFont="1" applyFill="1" applyBorder="1" applyAlignment="1">
      <alignment horizontal="center"/>
    </xf>
    <xf numFmtId="164" fontId="12" fillId="10" borderId="6" xfId="0" applyNumberFormat="1" applyFont="1" applyFill="1" applyBorder="1" applyAlignment="1">
      <alignment horizontal="right"/>
    </xf>
    <xf numFmtId="10" fontId="12" fillId="10" borderId="6" xfId="0" applyNumberFormat="1" applyFont="1" applyFill="1" applyBorder="1" applyAlignment="1">
      <alignment horizontal="center"/>
    </xf>
    <xf numFmtId="164" fontId="15" fillId="10" borderId="6" xfId="0" applyNumberFormat="1" applyFont="1" applyFill="1" applyBorder="1" applyAlignment="1">
      <alignment horizontal="right"/>
    </xf>
    <xf numFmtId="10" fontId="15" fillId="10" borderId="6" xfId="0" applyNumberFormat="1" applyFont="1" applyFill="1" applyBorder="1" applyAlignment="1">
      <alignment horizontal="center"/>
    </xf>
    <xf numFmtId="0" fontId="12" fillId="10" borderId="6" xfId="0" applyFont="1" applyFill="1" applyBorder="1" applyAlignment="1">
      <alignment horizontal="center"/>
    </xf>
    <xf numFmtId="0" fontId="12" fillId="10" borderId="6" xfId="0" quotePrefix="1" applyFont="1" applyFill="1" applyBorder="1" applyAlignment="1">
      <alignment horizontal="center"/>
    </xf>
    <xf numFmtId="10" fontId="12" fillId="10" borderId="6" xfId="0" quotePrefix="1" applyNumberFormat="1" applyFont="1" applyFill="1" applyBorder="1" applyAlignment="1">
      <alignment horizontal="center"/>
    </xf>
    <xf numFmtId="3" fontId="15" fillId="10" borderId="6" xfId="0" quotePrefix="1" applyNumberFormat="1" applyFont="1" applyFill="1" applyBorder="1" applyAlignment="1">
      <alignment horizontal="center"/>
    </xf>
    <xf numFmtId="10" fontId="15" fillId="10" borderId="6" xfId="0" quotePrefix="1" applyNumberFormat="1" applyFont="1" applyFill="1" applyBorder="1" applyAlignment="1">
      <alignment horizontal="center"/>
    </xf>
    <xf numFmtId="3" fontId="12" fillId="10" borderId="6" xfId="0" quotePrefix="1" applyNumberFormat="1" applyFont="1" applyFill="1" applyBorder="1" applyAlignment="1">
      <alignment horizontal="center"/>
    </xf>
    <xf numFmtId="2" fontId="20" fillId="10" borderId="2" xfId="18" applyNumberFormat="1" applyFont="1" applyFill="1" applyBorder="1" applyAlignment="1">
      <alignment horizontal="center"/>
    </xf>
    <xf numFmtId="2" fontId="20" fillId="10" borderId="0" xfId="18" applyNumberFormat="1" applyFont="1" applyFill="1" applyAlignment="1">
      <alignment horizontal="center"/>
    </xf>
    <xf numFmtId="2" fontId="20" fillId="10" borderId="3" xfId="18" applyNumberFormat="1" applyFont="1" applyFill="1" applyBorder="1" applyAlignment="1">
      <alignment horizontal="center"/>
    </xf>
    <xf numFmtId="2" fontId="12" fillId="10" borderId="28" xfId="18" applyNumberFormat="1" applyFont="1" applyFill="1" applyBorder="1" applyAlignment="1">
      <alignment horizontal="center" vertical="center" wrapText="1"/>
    </xf>
    <xf numFmtId="2" fontId="12" fillId="10" borderId="30" xfId="18" applyNumberFormat="1" applyFont="1" applyFill="1" applyBorder="1" applyAlignment="1">
      <alignment horizontal="center" vertical="center" wrapText="1"/>
    </xf>
    <xf numFmtId="2" fontId="12" fillId="10" borderId="29" xfId="18" applyNumberFormat="1" applyFont="1" applyFill="1" applyBorder="1" applyAlignment="1">
      <alignment horizontal="center" vertical="center" wrapText="1"/>
    </xf>
    <xf numFmtId="2" fontId="12" fillId="10" borderId="35" xfId="18" applyNumberFormat="1" applyFont="1" applyFill="1" applyBorder="1" applyAlignment="1">
      <alignment horizontal="right"/>
    </xf>
    <xf numFmtId="0" fontId="12" fillId="10" borderId="28" xfId="18" applyFont="1" applyFill="1" applyBorder="1" applyAlignment="1">
      <alignment horizontal="center" vertical="center" wrapText="1"/>
    </xf>
    <xf numFmtId="0" fontId="12" fillId="10" borderId="30" xfId="18" applyFont="1" applyFill="1" applyBorder="1" applyAlignment="1">
      <alignment horizontal="center" vertical="center" wrapText="1"/>
    </xf>
    <xf numFmtId="10" fontId="12" fillId="10" borderId="29" xfId="18" applyNumberFormat="1" applyFont="1" applyFill="1" applyBorder="1" applyAlignment="1">
      <alignment horizontal="center" vertical="center" wrapText="1"/>
    </xf>
    <xf numFmtId="2" fontId="12" fillId="10" borderId="37" xfId="18" quotePrefix="1" applyNumberFormat="1" applyFont="1" applyFill="1" applyBorder="1" applyAlignment="1">
      <alignment horizontal="right"/>
    </xf>
    <xf numFmtId="2" fontId="12" fillId="10" borderId="35" xfId="18" quotePrefix="1" applyNumberFormat="1" applyFont="1" applyFill="1" applyBorder="1" applyAlignment="1">
      <alignment horizontal="right"/>
    </xf>
    <xf numFmtId="2" fontId="12" fillId="10" borderId="36" xfId="18" applyNumberFormat="1" applyFont="1" applyFill="1" applyBorder="1" applyAlignment="1">
      <alignment horizontal="right"/>
    </xf>
    <xf numFmtId="2" fontId="12" fillId="10" borderId="39" xfId="18" quotePrefix="1" applyNumberFormat="1" applyFont="1" applyFill="1" applyBorder="1" applyAlignment="1">
      <alignment horizontal="right"/>
    </xf>
    <xf numFmtId="2" fontId="12" fillId="10" borderId="39" xfId="18" applyNumberFormat="1" applyFont="1" applyFill="1" applyBorder="1" applyAlignment="1">
      <alignment horizontal="right"/>
    </xf>
    <xf numFmtId="0" fontId="18" fillId="4" borderId="22" xfId="17" applyFont="1" applyFill="1" applyBorder="1" applyAlignment="1">
      <alignment horizontal="right" wrapText="1"/>
    </xf>
    <xf numFmtId="2" fontId="18" fillId="4" borderId="22" xfId="17" applyNumberFormat="1" applyFont="1" applyFill="1" applyBorder="1" applyAlignment="1">
      <alignment horizontal="right" wrapText="1"/>
    </xf>
    <xf numFmtId="3" fontId="18" fillId="4" borderId="22" xfId="17" applyNumberFormat="1" applyFont="1" applyFill="1" applyBorder="1" applyAlignment="1">
      <alignment horizontal="right" wrapText="1"/>
    </xf>
    <xf numFmtId="3" fontId="18" fillId="4" borderId="22" xfId="17" applyNumberFormat="1" applyFont="1" applyFill="1" applyBorder="1" applyAlignment="1">
      <alignment horizontal="right"/>
    </xf>
    <xf numFmtId="2" fontId="18" fillId="4" borderId="22" xfId="17" applyNumberFormat="1" applyFont="1" applyFill="1" applyBorder="1" applyAlignment="1">
      <alignment horizontal="right"/>
    </xf>
    <xf numFmtId="0" fontId="18" fillId="4" borderId="22" xfId="17" applyFont="1" applyFill="1" applyBorder="1" applyAlignment="1">
      <alignment horizontal="right"/>
    </xf>
    <xf numFmtId="0" fontId="12" fillId="0" borderId="41" xfId="0" quotePrefix="1" applyFont="1" applyBorder="1"/>
    <xf numFmtId="0" fontId="12" fillId="3" borderId="32" xfId="18" applyFont="1" applyFill="1" applyBorder="1" applyAlignment="1">
      <alignment horizontal="center" wrapText="1"/>
    </xf>
    <xf numFmtId="0" fontId="12" fillId="0" borderId="41" xfId="19" applyFont="1" applyBorder="1" applyAlignment="1">
      <alignment horizontal="center"/>
    </xf>
    <xf numFmtId="2" fontId="12" fillId="10" borderId="41" xfId="18" applyNumberFormat="1" applyFont="1" applyFill="1" applyBorder="1" applyAlignment="1">
      <alignment horizontal="right"/>
    </xf>
    <xf numFmtId="2" fontId="12" fillId="0" borderId="41" xfId="18" quotePrefix="1" applyNumberFormat="1" applyFont="1" applyBorder="1" applyAlignment="1">
      <alignment horizontal="right"/>
    </xf>
    <xf numFmtId="2" fontId="12" fillId="0" borderId="42" xfId="18" applyNumberFormat="1" applyFont="1" applyBorder="1" applyAlignment="1">
      <alignment horizontal="right"/>
    </xf>
    <xf numFmtId="2" fontId="12" fillId="10" borderId="41" xfId="18" quotePrefix="1" applyNumberFormat="1" applyFont="1" applyFill="1" applyBorder="1" applyAlignment="1">
      <alignment horizontal="right"/>
    </xf>
    <xf numFmtId="2" fontId="12" fillId="10" borderId="42" xfId="18" applyNumberFormat="1" applyFont="1" applyFill="1" applyBorder="1" applyAlignment="1">
      <alignment horizontal="right"/>
    </xf>
    <xf numFmtId="0" fontId="18" fillId="0" borderId="41" xfId="20" applyFont="1" applyBorder="1" applyAlignment="1">
      <alignment wrapText="1"/>
    </xf>
    <xf numFmtId="0" fontId="12" fillId="0" borderId="41" xfId="18" applyFont="1" applyBorder="1"/>
    <xf numFmtId="2" fontId="12" fillId="0" borderId="41" xfId="18" applyNumberFormat="1" applyFont="1" applyBorder="1" applyAlignment="1">
      <alignment horizontal="right"/>
    </xf>
    <xf numFmtId="2" fontId="12" fillId="3" borderId="41" xfId="18" applyNumberFormat="1" applyFont="1" applyFill="1" applyBorder="1" applyAlignment="1">
      <alignment horizontal="right"/>
    </xf>
    <xf numFmtId="2" fontId="12" fillId="3" borderId="42" xfId="18" applyNumberFormat="1" applyFont="1" applyFill="1" applyBorder="1" applyAlignment="1">
      <alignment horizontal="right"/>
    </xf>
    <xf numFmtId="49" fontId="12" fillId="5" borderId="41" xfId="18" applyNumberFormat="1" applyFont="1" applyFill="1" applyBorder="1"/>
    <xf numFmtId="0" fontId="12" fillId="5" borderId="41" xfId="18" applyFont="1" applyFill="1" applyBorder="1"/>
    <xf numFmtId="2" fontId="12" fillId="5" borderId="41" xfId="18" applyNumberFormat="1" applyFont="1" applyFill="1" applyBorder="1" applyAlignment="1">
      <alignment horizontal="right"/>
    </xf>
    <xf numFmtId="2" fontId="12" fillId="5" borderId="42" xfId="18" applyNumberFormat="1" applyFont="1" applyFill="1" applyBorder="1" applyAlignment="1">
      <alignment horizontal="right"/>
    </xf>
    <xf numFmtId="49" fontId="22" fillId="5" borderId="41" xfId="18" applyNumberFormat="1" applyFont="1" applyFill="1" applyBorder="1" applyAlignment="1">
      <alignment wrapText="1"/>
    </xf>
    <xf numFmtId="0" fontId="22" fillId="5" borderId="41" xfId="18" applyFont="1" applyFill="1" applyBorder="1" applyAlignment="1">
      <alignment wrapText="1"/>
    </xf>
    <xf numFmtId="2" fontId="22" fillId="5" borderId="41" xfId="18" applyNumberFormat="1" applyFont="1" applyFill="1" applyBorder="1" applyAlignment="1">
      <alignment horizontal="right"/>
    </xf>
    <xf numFmtId="2" fontId="22" fillId="5" borderId="42" xfId="18" applyNumberFormat="1" applyFont="1" applyFill="1" applyBorder="1" applyAlignment="1">
      <alignment horizontal="right"/>
    </xf>
    <xf numFmtId="10" fontId="12" fillId="12" borderId="6" xfId="0" applyNumberFormat="1" applyFont="1" applyFill="1" applyBorder="1" applyAlignment="1">
      <alignment horizontal="center"/>
    </xf>
    <xf numFmtId="10" fontId="12" fillId="12" borderId="6" xfId="0" quotePrefix="1" applyNumberFormat="1" applyFont="1" applyFill="1" applyBorder="1" applyAlignment="1">
      <alignment horizontal="center"/>
    </xf>
    <xf numFmtId="3" fontId="15" fillId="12" borderId="6" xfId="0" quotePrefix="1" applyNumberFormat="1" applyFont="1" applyFill="1" applyBorder="1" applyAlignment="1">
      <alignment horizontal="center"/>
    </xf>
    <xf numFmtId="10" fontId="15" fillId="12" borderId="6" xfId="0" quotePrefix="1" applyNumberFormat="1" applyFont="1" applyFill="1" applyBorder="1" applyAlignment="1">
      <alignment horizontal="center"/>
    </xf>
    <xf numFmtId="3" fontId="12" fillId="12" borderId="6" xfId="0" quotePrefix="1" applyNumberFormat="1" applyFont="1" applyFill="1" applyBorder="1" applyAlignment="1">
      <alignment horizontal="center"/>
    </xf>
    <xf numFmtId="3" fontId="12" fillId="0" borderId="6" xfId="0" quotePrefix="1" applyNumberFormat="1" applyFont="1" applyBorder="1" applyAlignment="1">
      <alignment horizontal="center"/>
    </xf>
    <xf numFmtId="0" fontId="1" fillId="13" borderId="6" xfId="11" applyFill="1" applyBorder="1"/>
    <xf numFmtId="0" fontId="12" fillId="0" borderId="43" xfId="18" applyFont="1" applyBorder="1" applyAlignment="1">
      <alignment horizontal="right" wrapText="1"/>
    </xf>
    <xf numFmtId="2" fontId="12" fillId="12" borderId="41" xfId="18" applyNumberFormat="1" applyFont="1" applyFill="1" applyBorder="1" applyAlignment="1">
      <alignment horizontal="right"/>
    </xf>
    <xf numFmtId="10" fontId="12" fillId="0" borderId="0" xfId="0" quotePrefix="1" applyNumberFormat="1" applyFont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0" xfId="0" applyFont="1" applyAlignment="1">
      <alignment horizontal="center"/>
    </xf>
    <xf numFmtId="10" fontId="12" fillId="0" borderId="3" xfId="0" applyNumberFormat="1" applyFont="1" applyBorder="1" applyAlignment="1">
      <alignment horizontal="center"/>
    </xf>
    <xf numFmtId="164" fontId="12" fillId="0" borderId="2" xfId="0" applyNumberFormat="1" applyFont="1" applyBorder="1" applyAlignment="1">
      <alignment horizontal="right"/>
    </xf>
    <xf numFmtId="164" fontId="12" fillId="0" borderId="0" xfId="0" applyNumberFormat="1" applyFont="1" applyAlignment="1">
      <alignment horizontal="right"/>
    </xf>
    <xf numFmtId="49" fontId="12" fillId="0" borderId="41" xfId="18" applyNumberFormat="1" applyFont="1" applyBorder="1" applyAlignment="1">
      <alignment horizontal="center"/>
    </xf>
    <xf numFmtId="14" fontId="20" fillId="0" borderId="0" xfId="10" applyNumberFormat="1" applyFont="1" applyAlignment="1">
      <alignment horizontal="center"/>
    </xf>
    <xf numFmtId="0" fontId="20" fillId="0" borderId="0" xfId="10" applyNumberFormat="1" applyFont="1" applyAlignment="1">
      <alignment horizontal="center"/>
    </xf>
    <xf numFmtId="3" fontId="15" fillId="0" borderId="0" xfId="10" applyNumberFormat="1" applyFont="1" applyAlignment="1">
      <alignment vertical="top"/>
    </xf>
    <xf numFmtId="166" fontId="31" fillId="5" borderId="0" xfId="10" applyNumberFormat="1" applyFont="1" applyFill="1" applyAlignment="1">
      <alignment horizontal="center"/>
    </xf>
    <xf numFmtId="165" fontId="15" fillId="0" borderId="0" xfId="16" applyFont="1" applyAlignment="1">
      <alignment horizontal="left" vertical="center"/>
    </xf>
    <xf numFmtId="2" fontId="12" fillId="0" borderId="13" xfId="12" applyNumberFormat="1" applyFont="1" applyBorder="1"/>
    <xf numFmtId="164" fontId="18" fillId="6" borderId="22" xfId="17" applyNumberFormat="1" applyFont="1" applyFill="1" applyBorder="1" applyAlignment="1">
      <alignment horizontal="right"/>
    </xf>
    <xf numFmtId="0" fontId="18" fillId="6" borderId="22" xfId="17" applyFont="1" applyFill="1" applyBorder="1" applyAlignment="1">
      <alignment horizontal="right"/>
    </xf>
    <xf numFmtId="2" fontId="18" fillId="6" borderId="22" xfId="17" applyNumberFormat="1" applyFont="1" applyFill="1" applyBorder="1" applyAlignment="1">
      <alignment horizontal="right"/>
    </xf>
    <xf numFmtId="2" fontId="12" fillId="0" borderId="6" xfId="11" applyNumberFormat="1" applyFont="1" applyBorder="1" applyAlignment="1">
      <alignment horizontal="right" vertical="center"/>
    </xf>
    <xf numFmtId="0" fontId="18" fillId="8" borderId="0" xfId="17" applyFont="1" applyFill="1"/>
    <xf numFmtId="2" fontId="18" fillId="0" borderId="0" xfId="17" applyNumberFormat="1" applyFont="1" applyAlignment="1">
      <alignment horizontal="right"/>
    </xf>
    <xf numFmtId="0" fontId="18" fillId="4" borderId="0" xfId="17" applyFont="1" applyFill="1" applyAlignment="1">
      <alignment horizontal="right" wrapText="1"/>
    </xf>
    <xf numFmtId="2" fontId="18" fillId="4" borderId="0" xfId="17" applyNumberFormat="1" applyFont="1" applyFill="1" applyAlignment="1">
      <alignment horizontal="right"/>
    </xf>
    <xf numFmtId="0" fontId="18" fillId="4" borderId="0" xfId="17" applyFont="1" applyFill="1" applyAlignment="1">
      <alignment horizontal="right"/>
    </xf>
    <xf numFmtId="164" fontId="18" fillId="6" borderId="0" xfId="17" applyNumberFormat="1" applyFont="1" applyFill="1" applyAlignment="1">
      <alignment horizontal="right"/>
    </xf>
    <xf numFmtId="0" fontId="18" fillId="6" borderId="0" xfId="17" applyFont="1" applyFill="1" applyAlignment="1">
      <alignment horizontal="right"/>
    </xf>
    <xf numFmtId="2" fontId="18" fillId="6" borderId="0" xfId="17" applyNumberFormat="1" applyFont="1" applyFill="1" applyAlignment="1">
      <alignment horizontal="right"/>
    </xf>
    <xf numFmtId="0" fontId="26" fillId="5" borderId="0" xfId="11" applyFont="1" applyFill="1" applyAlignment="1">
      <alignment horizontal="center" vertical="center" wrapText="1"/>
    </xf>
    <xf numFmtId="0" fontId="22" fillId="5" borderId="7" xfId="11" applyFont="1" applyFill="1" applyBorder="1" applyAlignment="1">
      <alignment horizontal="center" vertical="center" wrapText="1"/>
    </xf>
    <xf numFmtId="0" fontId="22" fillId="5" borderId="10" xfId="11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2" fontId="12" fillId="0" borderId="12" xfId="11" applyNumberFormat="1" applyFont="1" applyBorder="1" applyAlignment="1">
      <alignment horizontal="right" vertical="center"/>
    </xf>
    <xf numFmtId="2" fontId="12" fillId="4" borderId="9" xfId="11" applyNumberFormat="1" applyFont="1" applyFill="1" applyBorder="1" applyAlignment="1">
      <alignment vertical="center"/>
    </xf>
    <xf numFmtId="2" fontId="12" fillId="4" borderId="12" xfId="11" applyNumberFormat="1" applyFont="1" applyFill="1" applyBorder="1" applyAlignment="1">
      <alignment vertical="center"/>
    </xf>
    <xf numFmtId="2" fontId="12" fillId="4" borderId="6" xfId="11" applyNumberFormat="1" applyFont="1" applyFill="1" applyBorder="1" applyAlignment="1">
      <alignment vertical="center"/>
    </xf>
    <xf numFmtId="2" fontId="12" fillId="4" borderId="7" xfId="11" applyNumberFormat="1" applyFont="1" applyFill="1" applyBorder="1" applyAlignment="1">
      <alignment horizontal="right" vertical="center"/>
    </xf>
    <xf numFmtId="2" fontId="12" fillId="4" borderId="9" xfId="11" applyNumberFormat="1" applyFont="1" applyFill="1" applyBorder="1" applyAlignment="1">
      <alignment horizontal="right" vertical="center"/>
    </xf>
    <xf numFmtId="2" fontId="12" fillId="4" borderId="10" xfId="11" applyNumberFormat="1" applyFont="1" applyFill="1" applyBorder="1" applyAlignment="1">
      <alignment horizontal="right" vertical="center"/>
    </xf>
    <xf numFmtId="2" fontId="12" fillId="4" borderId="12" xfId="11" applyNumberFormat="1" applyFont="1" applyFill="1" applyBorder="1" applyAlignment="1">
      <alignment horizontal="right" vertical="center"/>
    </xf>
    <xf numFmtId="2" fontId="12" fillId="4" borderId="6" xfId="11" applyNumberFormat="1" applyFont="1" applyFill="1" applyBorder="1" applyAlignment="1">
      <alignment horizontal="right" vertical="center"/>
    </xf>
    <xf numFmtId="10" fontId="15" fillId="12" borderId="6" xfId="0" applyNumberFormat="1" applyFont="1" applyFill="1" applyBorder="1" applyAlignment="1">
      <alignment horizontal="center"/>
    </xf>
    <xf numFmtId="3" fontId="12" fillId="10" borderId="6" xfId="0" applyNumberFormat="1" applyFont="1" applyFill="1" applyBorder="1" applyAlignment="1">
      <alignment horizontal="center"/>
    </xf>
    <xf numFmtId="0" fontId="1" fillId="3" borderId="0" xfId="0" applyFont="1" applyFill="1"/>
    <xf numFmtId="0" fontId="12" fillId="0" borderId="45" xfId="18" applyFont="1" applyBorder="1" applyAlignment="1">
      <alignment horizontal="left" wrapText="1"/>
    </xf>
    <xf numFmtId="0" fontId="12" fillId="0" borderId="45" xfId="18" applyFont="1" applyBorder="1" applyAlignment="1">
      <alignment horizontal="right" wrapText="1"/>
    </xf>
    <xf numFmtId="2" fontId="34" fillId="0" borderId="0" xfId="10" applyNumberFormat="1" applyFont="1" applyAlignment="1">
      <alignment horizontal="left"/>
    </xf>
    <xf numFmtId="0" fontId="34" fillId="0" borderId="0" xfId="10" applyNumberFormat="1" applyFont="1" applyAlignment="1">
      <alignment horizontal="center"/>
    </xf>
    <xf numFmtId="165" fontId="43" fillId="0" borderId="0" xfId="10" applyFont="1" applyAlignment="1">
      <alignment horizontal="left" vertical="center"/>
    </xf>
    <xf numFmtId="2" fontId="12" fillId="0" borderId="13" xfId="11" applyNumberFormat="1" applyFont="1" applyBorder="1"/>
    <xf numFmtId="2" fontId="12" fillId="0" borderId="6" xfId="11" applyNumberFormat="1" applyFont="1" applyBorder="1"/>
    <xf numFmtId="44" fontId="12" fillId="0" borderId="22" xfId="14" applyFont="1" applyFill="1" applyBorder="1" applyAlignment="1" applyProtection="1">
      <alignment horizontal="center" vertical="center"/>
    </xf>
    <xf numFmtId="44" fontId="12" fillId="0" borderId="6" xfId="14" applyFont="1" applyFill="1" applyBorder="1" applyAlignment="1" applyProtection="1">
      <alignment horizontal="center" vertical="center"/>
    </xf>
    <xf numFmtId="44" fontId="12" fillId="0" borderId="6" xfId="14" applyFont="1" applyFill="1" applyBorder="1" applyAlignment="1" applyProtection="1">
      <alignment horizontal="center"/>
    </xf>
    <xf numFmtId="3" fontId="1" fillId="0" borderId="0" xfId="8" applyNumberFormat="1" applyAlignment="1">
      <alignment horizontal="center"/>
    </xf>
    <xf numFmtId="2" fontId="12" fillId="4" borderId="13" xfId="11" applyNumberFormat="1" applyFont="1" applyFill="1" applyBorder="1"/>
    <xf numFmtId="2" fontId="12" fillId="4" borderId="6" xfId="11" applyNumberFormat="1" applyFont="1" applyFill="1" applyBorder="1"/>
    <xf numFmtId="10" fontId="11" fillId="3" borderId="27" xfId="0" applyNumberFormat="1" applyFont="1" applyFill="1" applyBorder="1" applyAlignment="1">
      <alignment horizontal="center" wrapText="1"/>
    </xf>
    <xf numFmtId="0" fontId="12" fillId="0" borderId="35" xfId="19" applyFont="1" applyBorder="1" applyAlignment="1">
      <alignment horizontal="center"/>
    </xf>
    <xf numFmtId="0" fontId="18" fillId="0" borderId="35" xfId="20" applyFont="1" applyBorder="1" applyAlignment="1">
      <alignment wrapText="1"/>
    </xf>
    <xf numFmtId="49" fontId="12" fillId="0" borderId="41" xfId="18" applyNumberFormat="1" applyFont="1" applyBorder="1"/>
    <xf numFmtId="165" fontId="22" fillId="5" borderId="0" xfId="10" applyFont="1" applyFill="1" applyAlignment="1">
      <alignment horizontal="center"/>
    </xf>
    <xf numFmtId="1" fontId="22" fillId="5" borderId="0" xfId="10" applyNumberFormat="1" applyFont="1" applyFill="1" applyAlignment="1">
      <alignment horizontal="center" vertical="center" wrapText="1"/>
    </xf>
    <xf numFmtId="1" fontId="22" fillId="5" borderId="1" xfId="10" applyNumberFormat="1" applyFont="1" applyFill="1" applyBorder="1" applyAlignment="1">
      <alignment horizontal="center" vertical="center" wrapText="1"/>
    </xf>
    <xf numFmtId="0" fontId="18" fillId="0" borderId="2" xfId="17" applyFont="1" applyBorder="1" applyAlignment="1">
      <alignment horizontal="center" vertical="center"/>
    </xf>
    <xf numFmtId="165" fontId="12" fillId="0" borderId="3" xfId="10" applyFont="1" applyBorder="1" applyAlignment="1">
      <alignment horizontal="center" vertical="center"/>
    </xf>
    <xf numFmtId="0" fontId="18" fillId="0" borderId="2" xfId="17" applyFont="1" applyBorder="1" applyAlignment="1">
      <alignment horizontal="center"/>
    </xf>
    <xf numFmtId="0" fontId="18" fillId="0" borderId="0" xfId="17" applyFont="1" applyAlignment="1">
      <alignment horizontal="center"/>
    </xf>
    <xf numFmtId="165" fontId="12" fillId="0" borderId="0" xfId="10" applyFont="1" applyAlignment="1">
      <alignment horizontal="center"/>
    </xf>
    <xf numFmtId="165" fontId="12" fillId="0" borderId="3" xfId="10" applyFont="1" applyBorder="1" applyAlignment="1">
      <alignment horizontal="center"/>
    </xf>
    <xf numFmtId="0" fontId="18" fillId="0" borderId="3" xfId="17" applyFont="1" applyBorder="1" applyAlignment="1">
      <alignment horizontal="center"/>
    </xf>
    <xf numFmtId="2" fontId="18" fillId="0" borderId="2" xfId="17" applyNumberFormat="1" applyFont="1" applyBorder="1" applyAlignment="1">
      <alignment horizontal="center" vertical="center"/>
    </xf>
    <xf numFmtId="0" fontId="11" fillId="0" borderId="28" xfId="17" applyFont="1" applyBorder="1" applyAlignment="1">
      <alignment horizontal="center" vertical="center"/>
    </xf>
    <xf numFmtId="165" fontId="11" fillId="0" borderId="29" xfId="10" applyFont="1" applyBorder="1" applyAlignment="1">
      <alignment horizontal="center" vertical="center"/>
    </xf>
    <xf numFmtId="164" fontId="18" fillId="0" borderId="28" xfId="17" applyNumberFormat="1" applyFont="1" applyBorder="1" applyAlignment="1">
      <alignment horizontal="center" vertical="center"/>
    </xf>
    <xf numFmtId="165" fontId="12" fillId="0" borderId="30" xfId="10" applyFont="1" applyBorder="1" applyAlignment="1">
      <alignment horizontal="center" vertical="center"/>
    </xf>
    <xf numFmtId="165" fontId="12" fillId="0" borderId="29" xfId="10" applyFont="1" applyBorder="1" applyAlignment="1">
      <alignment horizontal="center" vertical="center"/>
    </xf>
    <xf numFmtId="2" fontId="12" fillId="0" borderId="2" xfId="17" applyNumberFormat="1" applyFont="1" applyBorder="1" applyAlignment="1">
      <alignment horizontal="center"/>
    </xf>
    <xf numFmtId="2" fontId="12" fillId="0" borderId="3" xfId="10" applyNumberFormat="1" applyFont="1" applyBorder="1" applyAlignment="1">
      <alignment horizontal="center"/>
    </xf>
    <xf numFmtId="165" fontId="12" fillId="0" borderId="0" xfId="10" applyFont="1" applyAlignment="1">
      <alignment horizontal="center" vertical="center"/>
    </xf>
    <xf numFmtId="0" fontId="19" fillId="0" borderId="2" xfId="17" applyFont="1" applyBorder="1" applyAlignment="1">
      <alignment horizontal="center" vertical="center"/>
    </xf>
    <xf numFmtId="165" fontId="15" fillId="0" borderId="3" xfId="10" applyFont="1" applyBorder="1" applyAlignment="1">
      <alignment horizontal="center" vertical="center"/>
    </xf>
    <xf numFmtId="0" fontId="18" fillId="0" borderId="3" xfId="17" applyFont="1" applyBorder="1" applyAlignment="1">
      <alignment horizontal="center" vertical="center"/>
    </xf>
    <xf numFmtId="0" fontId="22" fillId="5" borderId="0" xfId="17" applyFont="1" applyFill="1" applyAlignment="1">
      <alignment horizontal="center"/>
    </xf>
    <xf numFmtId="0" fontId="0" fillId="0" borderId="0" xfId="0" applyAlignment="1">
      <alignment horizontal="center"/>
    </xf>
    <xf numFmtId="0" fontId="18" fillId="0" borderId="28" xfId="17" applyFont="1" applyBorder="1" applyAlignment="1">
      <alignment horizontal="center" vertical="center"/>
    </xf>
    <xf numFmtId="0" fontId="22" fillId="5" borderId="0" xfId="17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18" fillId="0" borderId="2" xfId="17" applyNumberFormat="1" applyFont="1" applyBorder="1" applyAlignment="1">
      <alignment horizontal="center"/>
    </xf>
    <xf numFmtId="164" fontId="18" fillId="0" borderId="0" xfId="17" applyNumberFormat="1" applyFont="1" applyAlignment="1">
      <alignment horizontal="center"/>
    </xf>
    <xf numFmtId="164" fontId="18" fillId="0" borderId="3" xfId="17" applyNumberFormat="1" applyFont="1" applyBorder="1" applyAlignment="1">
      <alignment horizontal="center"/>
    </xf>
    <xf numFmtId="0" fontId="12" fillId="3" borderId="32" xfId="18" applyFont="1" applyFill="1" applyBorder="1" applyAlignment="1">
      <alignment horizontal="center" vertical="center" wrapText="1"/>
    </xf>
    <xf numFmtId="0" fontId="12" fillId="3" borderId="34" xfId="18" applyFont="1" applyFill="1" applyBorder="1" applyAlignment="1">
      <alignment horizontal="center" vertical="center" wrapText="1"/>
    </xf>
    <xf numFmtId="49" fontId="21" fillId="0" borderId="0" xfId="18" applyNumberFormat="1" applyFont="1"/>
    <xf numFmtId="0" fontId="38" fillId="0" borderId="0" xfId="0" applyFont="1"/>
    <xf numFmtId="49" fontId="26" fillId="5" borderId="0" xfId="18" applyNumberFormat="1" applyFont="1" applyFill="1" applyAlignment="1">
      <alignment horizontal="center" vertical="center" wrapText="1"/>
    </xf>
    <xf numFmtId="49" fontId="26" fillId="5" borderId="3" xfId="18" applyNumberFormat="1" applyFont="1" applyFill="1" applyBorder="1" applyAlignment="1">
      <alignment horizontal="center" vertical="center" wrapText="1"/>
    </xf>
    <xf numFmtId="2" fontId="12" fillId="10" borderId="2" xfId="18" applyNumberFormat="1" applyFont="1" applyFill="1" applyBorder="1" applyAlignment="1">
      <alignment horizontal="center"/>
    </xf>
    <xf numFmtId="2" fontId="12" fillId="10" borderId="0" xfId="18" applyNumberFormat="1" applyFont="1" applyFill="1" applyAlignment="1">
      <alignment horizontal="center"/>
    </xf>
    <xf numFmtId="2" fontId="12" fillId="10" borderId="3" xfId="18" applyNumberFormat="1" applyFont="1" applyFill="1" applyBorder="1" applyAlignment="1">
      <alignment horizontal="center"/>
    </xf>
    <xf numFmtId="2" fontId="12" fillId="3" borderId="2" xfId="18" applyNumberFormat="1" applyFont="1" applyFill="1" applyBorder="1" applyAlignment="1">
      <alignment horizontal="center"/>
    </xf>
    <xf numFmtId="2" fontId="12" fillId="3" borderId="0" xfId="18" applyNumberFormat="1" applyFont="1" applyFill="1" applyAlignment="1">
      <alignment horizontal="center"/>
    </xf>
    <xf numFmtId="2" fontId="12" fillId="3" borderId="3" xfId="18" applyNumberFormat="1" applyFont="1" applyFill="1" applyBorder="1" applyAlignment="1">
      <alignment horizontal="center"/>
    </xf>
    <xf numFmtId="0" fontId="12" fillId="3" borderId="2" xfId="18" applyFont="1" applyFill="1" applyBorder="1" applyAlignment="1">
      <alignment horizontal="center"/>
    </xf>
    <xf numFmtId="0" fontId="12" fillId="3" borderId="0" xfId="18" applyFont="1" applyFill="1" applyAlignment="1">
      <alignment horizontal="center"/>
    </xf>
    <xf numFmtId="0" fontId="12" fillId="3" borderId="3" xfId="18" applyFont="1" applyFill="1" applyBorder="1" applyAlignment="1">
      <alignment horizontal="center"/>
    </xf>
    <xf numFmtId="0" fontId="12" fillId="3" borderId="32" xfId="18" applyFont="1" applyFill="1" applyBorder="1" applyAlignment="1">
      <alignment horizontal="center" wrapText="1"/>
    </xf>
    <xf numFmtId="0" fontId="12" fillId="3" borderId="34" xfId="18" applyFont="1" applyFill="1" applyBorder="1" applyAlignment="1">
      <alignment horizontal="center" wrapText="1"/>
    </xf>
    <xf numFmtId="0" fontId="26" fillId="5" borderId="0" xfId="11" applyFont="1" applyFill="1" applyAlignment="1">
      <alignment horizontal="center" vertical="center" wrapText="1"/>
    </xf>
    <xf numFmtId="0" fontId="26" fillId="5" borderId="44" xfId="11" applyFont="1" applyFill="1" applyBorder="1" applyAlignment="1">
      <alignment horizontal="center" vertical="center" wrapText="1"/>
    </xf>
    <xf numFmtId="0" fontId="12" fillId="10" borderId="6" xfId="0" applyFont="1" applyFill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6" fillId="5" borderId="2" xfId="0" applyFont="1" applyFill="1" applyBorder="1" applyAlignment="1">
      <alignment horizontal="right" wrapText="1"/>
    </xf>
    <xf numFmtId="0" fontId="16" fillId="5" borderId="0" xfId="0" applyFont="1" applyFill="1" applyAlignment="1">
      <alignment horizontal="right" wrapText="1"/>
    </xf>
    <xf numFmtId="0" fontId="17" fillId="5" borderId="3" xfId="0" applyFont="1" applyFill="1" applyBorder="1"/>
    <xf numFmtId="164" fontId="12" fillId="10" borderId="6" xfId="0" applyNumberFormat="1" applyFont="1" applyFill="1" applyBorder="1" applyAlignment="1">
      <alignment horizontal="center"/>
    </xf>
    <xf numFmtId="164" fontId="12" fillId="0" borderId="6" xfId="0" applyNumberFormat="1" applyFont="1" applyBorder="1" applyAlignment="1">
      <alignment horizontal="center"/>
    </xf>
    <xf numFmtId="10" fontId="12" fillId="0" borderId="6" xfId="0" applyNumberFormat="1" applyFont="1" applyBorder="1" applyAlignment="1">
      <alignment horizontal="center"/>
    </xf>
  </cellXfs>
  <cellStyles count="22">
    <cellStyle name="Currency" xfId="14" builtinId="4"/>
    <cellStyle name="Followed Hyperlink" xfId="3" builtinId="9" hidden="1"/>
    <cellStyle name="Followed Hyperlink" xfId="5" builtinId="9" hidden="1"/>
    <cellStyle name="Followed Hyperlink" xfId="7" builtinId="9" hidden="1"/>
    <cellStyle name="Hyperlink" xfId="2" builtinId="8" hidden="1"/>
    <cellStyle name="Hyperlink" xfId="4" builtinId="8" hidden="1"/>
    <cellStyle name="Hyperlink" xfId="6" builtinId="8" hidden="1"/>
    <cellStyle name="Normal" xfId="0" builtinId="0"/>
    <cellStyle name="Normal 2" xfId="1" xr:uid="{00000000-0005-0000-0000-000009000000}"/>
    <cellStyle name="Normal 2 2" xfId="15" xr:uid="{00000000-0005-0000-0000-00000A000000}"/>
    <cellStyle name="Normal 3" xfId="8" xr:uid="{00000000-0005-0000-0000-00000B000000}"/>
    <cellStyle name="Normal 4" xfId="13" xr:uid="{00000000-0005-0000-0000-00000C000000}"/>
    <cellStyle name="Normal 5" xfId="21" xr:uid="{070C9558-EA3D-4ED0-BB0A-75821D94F704}"/>
    <cellStyle name="Normal_CountyQuarterlyReport_0613" xfId="10" xr:uid="{00000000-0005-0000-0000-00000F000000}"/>
    <cellStyle name="Normal_CountyQuarterlyReportC 2" xfId="16" xr:uid="{00000000-0005-0000-0000-000010000000}"/>
    <cellStyle name="Normal_INCENTIVE GOALS Rpt 0710" xfId="9" xr:uid="{00000000-0005-0000-0000-000011000000}"/>
    <cellStyle name="Normal_INCENTIVE GOALS Rpt 0710 2 2" xfId="19" xr:uid="{00000000-0005-0000-0000-000012000000}"/>
    <cellStyle name="Normal_INCENTIVE GOALS_0912" xfId="12" xr:uid="{00000000-0005-0000-0000-000013000000}"/>
    <cellStyle name="Normal_qry_ACTY_FIPS_Agt" xfId="17" xr:uid="{00000000-0005-0000-0000-000014000000}"/>
    <cellStyle name="Normal_Self-Assessment_Scores_for_All_Categories_by_County" xfId="11" xr:uid="{00000000-0005-0000-0000-000017000000}"/>
    <cellStyle name="Normal_Sheet1" xfId="20" xr:uid="{00000000-0005-0000-0000-000018000000}"/>
    <cellStyle name="Normal_Staffing Prototype 2" xfId="18" xr:uid="{00000000-0005-0000-0000-000019000000}"/>
  </cellStyles>
  <dxfs count="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indexed="48"/>
  </sheetPr>
  <dimension ref="A1:J205"/>
  <sheetViews>
    <sheetView tabSelected="1" workbookViewId="0">
      <pane xSplit="1" ySplit="4" topLeftCell="B5" activePane="bottomRight" state="frozen"/>
      <selection activeCell="D7" sqref="D7"/>
      <selection pane="topRight" activeCell="D7" sqref="D7"/>
      <selection pane="bottomLeft" activeCell="D7" sqref="D7"/>
      <selection pane="bottomRight" activeCell="A4" sqref="A4:D4"/>
    </sheetView>
  </sheetViews>
  <sheetFormatPr defaultColWidth="10.28515625" defaultRowHeight="11.25" x14ac:dyDescent="0.2"/>
  <cols>
    <col min="1" max="1" width="22.5703125" style="243" customWidth="1"/>
    <col min="2" max="2" width="12.140625" style="237" customWidth="1"/>
    <col min="3" max="3" width="13" style="237" customWidth="1"/>
    <col min="4" max="4" width="20.85546875" style="238" bestFit="1" customWidth="1"/>
    <col min="5" max="5" width="13.28515625" style="244" bestFit="1" customWidth="1"/>
    <col min="6" max="6" width="8.85546875" style="241" bestFit="1" customWidth="1"/>
    <col min="7" max="7" width="11.140625" style="241" bestFit="1" customWidth="1"/>
    <col min="8" max="8" width="16.28515625" style="241" bestFit="1" customWidth="1"/>
    <col min="9" max="9" width="9.140625" style="242" bestFit="1" customWidth="1"/>
    <col min="10" max="10" width="12.140625" style="218" customWidth="1"/>
    <col min="11" max="16384" width="10.28515625" style="218"/>
  </cols>
  <sheetData>
    <row r="1" spans="1:10" s="215" customFormat="1" ht="13.5" thickBot="1" x14ac:dyDescent="0.25">
      <c r="A1" s="394" t="s">
        <v>337</v>
      </c>
      <c r="B1" s="394"/>
      <c r="C1" s="394"/>
      <c r="D1" s="394"/>
      <c r="E1" s="81"/>
      <c r="F1" s="81"/>
      <c r="G1" s="81"/>
      <c r="H1" s="81"/>
      <c r="I1" s="81"/>
      <c r="J1" s="395" t="s">
        <v>343</v>
      </c>
    </row>
    <row r="2" spans="1:10" s="216" customFormat="1" ht="13.5" customHeight="1" thickTop="1" x14ac:dyDescent="0.2">
      <c r="A2" s="394"/>
      <c r="B2" s="394"/>
      <c r="C2" s="394"/>
      <c r="D2" s="394"/>
      <c r="E2" s="82" t="s">
        <v>168</v>
      </c>
      <c r="F2" s="83" t="s">
        <v>169</v>
      </c>
      <c r="G2" s="83" t="s">
        <v>170</v>
      </c>
      <c r="H2" s="84" t="s">
        <v>171</v>
      </c>
      <c r="I2" s="85" t="s">
        <v>172</v>
      </c>
      <c r="J2" s="395"/>
    </row>
    <row r="3" spans="1:10" s="216" customFormat="1" ht="12.75" customHeight="1" thickBot="1" x14ac:dyDescent="0.25">
      <c r="A3" s="217"/>
      <c r="B3" s="86"/>
      <c r="C3" s="87"/>
      <c r="D3" s="346" t="s">
        <v>336</v>
      </c>
      <c r="E3" s="88" t="s">
        <v>173</v>
      </c>
      <c r="F3" s="89" t="s">
        <v>174</v>
      </c>
      <c r="G3" s="89" t="s">
        <v>175</v>
      </c>
      <c r="H3" s="90" t="s">
        <v>176</v>
      </c>
      <c r="I3" s="91" t="s">
        <v>177</v>
      </c>
      <c r="J3" s="395"/>
    </row>
    <row r="4" spans="1:10" ht="14.25" customHeight="1" x14ac:dyDescent="0.2">
      <c r="A4" s="92" t="s">
        <v>178</v>
      </c>
      <c r="B4" s="93" t="s">
        <v>2</v>
      </c>
      <c r="C4" s="93" t="s">
        <v>179</v>
      </c>
      <c r="D4" s="94" t="s">
        <v>180</v>
      </c>
      <c r="E4" s="95" t="s">
        <v>181</v>
      </c>
      <c r="F4" s="96" t="s">
        <v>151</v>
      </c>
      <c r="G4" s="97" t="s">
        <v>151</v>
      </c>
      <c r="H4" s="97" t="s">
        <v>151</v>
      </c>
      <c r="I4" s="98" t="s">
        <v>151</v>
      </c>
      <c r="J4" s="396"/>
    </row>
    <row r="5" spans="1:10" ht="12.75" x14ac:dyDescent="0.2">
      <c r="A5" s="99" t="s">
        <v>5</v>
      </c>
      <c r="B5" s="100">
        <v>6585</v>
      </c>
      <c r="C5" s="100">
        <v>548.75</v>
      </c>
      <c r="D5" s="390">
        <v>3.7999999999999999E-2</v>
      </c>
      <c r="E5" s="264">
        <v>138918.3318918919</v>
      </c>
      <c r="F5" s="265">
        <v>0.65080000000000005</v>
      </c>
      <c r="G5" s="265">
        <v>0.77480000000000004</v>
      </c>
      <c r="H5" s="265">
        <v>0.82410000000000005</v>
      </c>
      <c r="I5" s="265">
        <v>0.46970000000000001</v>
      </c>
      <c r="J5" s="384">
        <v>6.3688539998724973</v>
      </c>
    </row>
    <row r="6" spans="1:10" ht="12.75" x14ac:dyDescent="0.2">
      <c r="A6" s="99" t="s">
        <v>6</v>
      </c>
      <c r="B6" s="100">
        <v>1221</v>
      </c>
      <c r="C6" s="100">
        <v>407</v>
      </c>
      <c r="D6" s="390">
        <v>3.1E-2</v>
      </c>
      <c r="E6" s="264">
        <v>107178.3725</v>
      </c>
      <c r="F6" s="265">
        <v>0.62329999999999997</v>
      </c>
      <c r="G6" s="265">
        <v>0.9083</v>
      </c>
      <c r="H6" s="265">
        <v>0.9819</v>
      </c>
      <c r="I6" s="265">
        <v>0.42909999999999998</v>
      </c>
      <c r="J6" s="385">
        <v>4.7136805592594193</v>
      </c>
    </row>
    <row r="7" spans="1:10" ht="12.75" x14ac:dyDescent="0.2">
      <c r="A7" s="99" t="s">
        <v>7</v>
      </c>
      <c r="B7" s="100">
        <v>353</v>
      </c>
      <c r="C7" s="100">
        <v>470.66666666666669</v>
      </c>
      <c r="D7" s="390">
        <v>3.6000000000000004E-2</v>
      </c>
      <c r="E7" s="264">
        <v>58710.46</v>
      </c>
      <c r="F7" s="265">
        <v>0.63939999999999997</v>
      </c>
      <c r="G7" s="265">
        <v>0.84140000000000004</v>
      </c>
      <c r="H7" s="265">
        <v>0.96099999999999997</v>
      </c>
      <c r="I7" s="265">
        <v>0.43209999999999998</v>
      </c>
      <c r="J7" s="385">
        <v>2.8349342361052909</v>
      </c>
    </row>
    <row r="8" spans="1:10" ht="12.75" x14ac:dyDescent="0.2">
      <c r="A8" s="99" t="s">
        <v>8</v>
      </c>
      <c r="B8" s="100">
        <v>1977</v>
      </c>
      <c r="C8" s="100">
        <v>416.21052631578948</v>
      </c>
      <c r="D8" s="390">
        <v>4.7E-2</v>
      </c>
      <c r="E8" s="264">
        <v>113873.63714285714</v>
      </c>
      <c r="F8" s="265">
        <v>0.65080000000000005</v>
      </c>
      <c r="G8" s="265">
        <v>0.91859999999999997</v>
      </c>
      <c r="H8" s="265">
        <v>0.9284</v>
      </c>
      <c r="I8" s="265">
        <v>0.52129999999999999</v>
      </c>
      <c r="J8" s="385">
        <v>5.0083605084494227</v>
      </c>
    </row>
    <row r="9" spans="1:10" ht="12.75" x14ac:dyDescent="0.2">
      <c r="A9" s="99" t="s">
        <v>9</v>
      </c>
      <c r="B9" s="100">
        <v>933</v>
      </c>
      <c r="C9" s="100">
        <v>233.25</v>
      </c>
      <c r="D9" s="390">
        <v>3.2000000000000001E-2</v>
      </c>
      <c r="E9" s="264">
        <v>61443.218000000008</v>
      </c>
      <c r="F9" s="265">
        <v>0.71489999999999998</v>
      </c>
      <c r="G9" s="265">
        <v>0.87670000000000003</v>
      </c>
      <c r="H9" s="265">
        <v>0.8881</v>
      </c>
      <c r="I9" s="265">
        <v>0.4884</v>
      </c>
      <c r="J9" s="385">
        <v>2.2409592961494234</v>
      </c>
    </row>
    <row r="10" spans="1:10" ht="12.75" x14ac:dyDescent="0.2">
      <c r="A10" s="99" t="s">
        <v>10</v>
      </c>
      <c r="B10" s="100">
        <v>301</v>
      </c>
      <c r="C10" s="100">
        <v>301</v>
      </c>
      <c r="D10" s="390">
        <v>0.03</v>
      </c>
      <c r="E10" s="264">
        <v>128979.46</v>
      </c>
      <c r="F10" s="265">
        <v>0.69310000000000005</v>
      </c>
      <c r="G10" s="265">
        <v>0.8306</v>
      </c>
      <c r="H10" s="265">
        <v>0.94579999999999997</v>
      </c>
      <c r="I10" s="265">
        <v>0.45450000000000002</v>
      </c>
      <c r="J10" s="385">
        <v>3.9953428898190158</v>
      </c>
    </row>
    <row r="11" spans="1:10" ht="12.75" customHeight="1" x14ac:dyDescent="0.2">
      <c r="A11" s="99" t="s">
        <v>11</v>
      </c>
      <c r="B11" s="100">
        <v>2878</v>
      </c>
      <c r="C11" s="100">
        <v>383.73333333333335</v>
      </c>
      <c r="D11" s="390">
        <v>3.7999999999999999E-2</v>
      </c>
      <c r="E11" s="264">
        <v>95791.652000000002</v>
      </c>
      <c r="F11" s="265">
        <v>0.62990000000000002</v>
      </c>
      <c r="G11" s="265">
        <v>0.89680000000000004</v>
      </c>
      <c r="H11" s="265">
        <v>0.88419999999999999</v>
      </c>
      <c r="I11" s="265">
        <v>0.40310000000000001</v>
      </c>
      <c r="J11" s="385">
        <v>4.3027317543557002</v>
      </c>
    </row>
    <row r="12" spans="1:10" ht="12.75" x14ac:dyDescent="0.2">
      <c r="A12" s="99" t="s">
        <v>12</v>
      </c>
      <c r="B12" s="100">
        <v>1343</v>
      </c>
      <c r="C12" s="100">
        <v>383.71428571428572</v>
      </c>
      <c r="D12" s="390">
        <v>4.9000000000000002E-2</v>
      </c>
      <c r="E12" s="264">
        <v>129919.33</v>
      </c>
      <c r="F12" s="265">
        <v>0.67490000000000006</v>
      </c>
      <c r="G12" s="265">
        <v>0.94940000000000002</v>
      </c>
      <c r="H12" s="265">
        <v>0.92149999999999999</v>
      </c>
      <c r="I12" s="265">
        <v>0.51719999999999999</v>
      </c>
      <c r="J12" s="385">
        <v>2.8224178533640631</v>
      </c>
    </row>
    <row r="13" spans="1:10" ht="12.75" x14ac:dyDescent="0.2">
      <c r="A13" s="99" t="s">
        <v>13</v>
      </c>
      <c r="B13" s="100">
        <v>2120</v>
      </c>
      <c r="C13" s="100">
        <v>353.33333333333331</v>
      </c>
      <c r="D13" s="390">
        <v>4.4999999999999998E-2</v>
      </c>
      <c r="E13" s="264">
        <v>121293.99875</v>
      </c>
      <c r="F13" s="265">
        <v>0.70450000000000002</v>
      </c>
      <c r="G13" s="265">
        <v>0.84099999999999997</v>
      </c>
      <c r="H13" s="265">
        <v>0.93030000000000002</v>
      </c>
      <c r="I13" s="265">
        <v>0.53210000000000002</v>
      </c>
      <c r="J13" s="385">
        <v>4.2379847372194996</v>
      </c>
    </row>
    <row r="14" spans="1:10" ht="12.75" x14ac:dyDescent="0.2">
      <c r="A14" s="99" t="s">
        <v>14</v>
      </c>
      <c r="B14" s="100">
        <v>3631</v>
      </c>
      <c r="C14" s="100">
        <v>337.76744186046511</v>
      </c>
      <c r="D14" s="390">
        <v>4.2999999999999997E-2</v>
      </c>
      <c r="E14" s="264">
        <v>124752.41230769231</v>
      </c>
      <c r="F14" s="265">
        <v>0.71330000000000005</v>
      </c>
      <c r="G14" s="265">
        <v>0.83830000000000005</v>
      </c>
      <c r="H14" s="265">
        <v>0.95189999999999997</v>
      </c>
      <c r="I14" s="265">
        <v>0.51300000000000001</v>
      </c>
      <c r="J14" s="385">
        <v>3.8936902712450969</v>
      </c>
    </row>
    <row r="15" spans="1:10" ht="12.75" x14ac:dyDescent="0.2">
      <c r="A15" s="99" t="s">
        <v>15</v>
      </c>
      <c r="B15" s="100">
        <v>6123</v>
      </c>
      <c r="C15" s="100">
        <v>765.375</v>
      </c>
      <c r="D15" s="390">
        <v>2.8999999999999998E-2</v>
      </c>
      <c r="E15" s="264">
        <v>175558.27937500001</v>
      </c>
      <c r="F15" s="265">
        <v>0.7087</v>
      </c>
      <c r="G15" s="265">
        <v>0.92779999999999996</v>
      </c>
      <c r="H15" s="265">
        <v>0.95209999999999995</v>
      </c>
      <c r="I15" s="265">
        <v>0.5544</v>
      </c>
      <c r="J15" s="385">
        <v>6.4625139293266898</v>
      </c>
    </row>
    <row r="16" spans="1:10" ht="12.75" x14ac:dyDescent="0.2">
      <c r="A16" s="99" t="s">
        <v>16</v>
      </c>
      <c r="B16" s="100">
        <v>2568</v>
      </c>
      <c r="C16" s="100">
        <v>513.6</v>
      </c>
      <c r="D16" s="390">
        <v>3.4000000000000002E-2</v>
      </c>
      <c r="E16" s="264">
        <v>126875.645</v>
      </c>
      <c r="F16" s="265">
        <v>0.67010000000000003</v>
      </c>
      <c r="G16" s="265">
        <v>0.87339999999999995</v>
      </c>
      <c r="H16" s="265">
        <v>0.95509999999999995</v>
      </c>
      <c r="I16" s="265">
        <v>0.47049999999999997</v>
      </c>
      <c r="J16" s="385">
        <v>5.1316079333624218</v>
      </c>
    </row>
    <row r="17" spans="1:10" ht="12.75" x14ac:dyDescent="0.2">
      <c r="A17" s="99" t="s">
        <v>17</v>
      </c>
      <c r="B17" s="100">
        <v>4836</v>
      </c>
      <c r="C17" s="100">
        <v>288.71641791044777</v>
      </c>
      <c r="D17" s="390">
        <v>3.4000000000000002E-2</v>
      </c>
      <c r="E17" s="264">
        <v>129728.60739130435</v>
      </c>
      <c r="F17" s="265">
        <v>0.74439999999999995</v>
      </c>
      <c r="G17" s="265">
        <v>0.88480000000000003</v>
      </c>
      <c r="H17" s="265">
        <v>0.95540000000000003</v>
      </c>
      <c r="I17" s="265">
        <v>0.57450000000000001</v>
      </c>
      <c r="J17" s="385">
        <v>4.5724367405044717</v>
      </c>
    </row>
    <row r="18" spans="1:10" ht="12.75" x14ac:dyDescent="0.2">
      <c r="A18" s="99" t="s">
        <v>18</v>
      </c>
      <c r="B18" s="100">
        <v>2805</v>
      </c>
      <c r="C18" s="100">
        <v>361.93548387096774</v>
      </c>
      <c r="D18" s="390">
        <v>3.6000000000000004E-2</v>
      </c>
      <c r="E18" s="264">
        <v>123009.33</v>
      </c>
      <c r="F18" s="265">
        <v>0.67659999999999998</v>
      </c>
      <c r="G18" s="265">
        <v>0.91839999999999999</v>
      </c>
      <c r="H18" s="265">
        <v>0.93600000000000005</v>
      </c>
      <c r="I18" s="265">
        <v>0.4904</v>
      </c>
      <c r="J18" s="385">
        <v>5.9953499096775804</v>
      </c>
    </row>
    <row r="19" spans="1:10" ht="12.75" x14ac:dyDescent="0.2">
      <c r="A19" s="99" t="s">
        <v>19</v>
      </c>
      <c r="B19" s="100">
        <v>274</v>
      </c>
      <c r="C19" s="100">
        <v>274</v>
      </c>
      <c r="D19" s="390">
        <v>3.4000000000000002E-2</v>
      </c>
      <c r="E19" s="264">
        <v>140745.36000000002</v>
      </c>
      <c r="F19" s="265">
        <v>0.77280000000000004</v>
      </c>
      <c r="G19" s="265">
        <v>0.93799999999999994</v>
      </c>
      <c r="H19" s="265">
        <v>0.95309999999999995</v>
      </c>
      <c r="I19" s="265">
        <v>0.55669999999999997</v>
      </c>
      <c r="J19" s="385">
        <v>10.723878424834686</v>
      </c>
    </row>
    <row r="20" spans="1:10" ht="12.75" x14ac:dyDescent="0.2">
      <c r="A20" s="99" t="s">
        <v>20</v>
      </c>
      <c r="B20" s="100">
        <v>2087</v>
      </c>
      <c r="C20" s="100">
        <v>521.75</v>
      </c>
      <c r="D20" s="390">
        <v>3.1E-2</v>
      </c>
      <c r="E20" s="264">
        <v>182036.68333333335</v>
      </c>
      <c r="F20" s="265">
        <v>0.68720000000000003</v>
      </c>
      <c r="G20" s="265">
        <v>0.84950000000000003</v>
      </c>
      <c r="H20" s="265">
        <v>0.91700000000000004</v>
      </c>
      <c r="I20" s="265">
        <v>0.4395</v>
      </c>
      <c r="J20" s="385">
        <v>7.5207481229430337</v>
      </c>
    </row>
    <row r="21" spans="1:10" ht="12.75" x14ac:dyDescent="0.2">
      <c r="A21" s="99" t="s">
        <v>21</v>
      </c>
      <c r="B21" s="100">
        <v>916</v>
      </c>
      <c r="C21" s="100">
        <v>305.33333333333331</v>
      </c>
      <c r="D21" s="390">
        <v>0.04</v>
      </c>
      <c r="E21" s="264">
        <v>72792.90531177829</v>
      </c>
      <c r="F21" s="265">
        <v>0.68459999999999999</v>
      </c>
      <c r="G21" s="265">
        <v>0.90610000000000002</v>
      </c>
      <c r="H21" s="265">
        <v>0.92620000000000002</v>
      </c>
      <c r="I21" s="265">
        <v>0.51349999999999996</v>
      </c>
      <c r="J21" s="385">
        <v>2.7485808215479097</v>
      </c>
    </row>
    <row r="22" spans="1:10" ht="12.75" x14ac:dyDescent="0.2">
      <c r="A22" s="99" t="s">
        <v>22</v>
      </c>
      <c r="B22" s="100">
        <v>5394</v>
      </c>
      <c r="C22" s="100">
        <v>317.29411764705884</v>
      </c>
      <c r="D22" s="390">
        <v>3.4000000000000002E-2</v>
      </c>
      <c r="E22" s="264">
        <v>109512.57869565218</v>
      </c>
      <c r="F22" s="265">
        <v>0.68810000000000004</v>
      </c>
      <c r="G22" s="265">
        <v>0.91269999999999996</v>
      </c>
      <c r="H22" s="265">
        <v>0.92749999999999999</v>
      </c>
      <c r="I22" s="265">
        <v>0.49659999999999999</v>
      </c>
      <c r="J22" s="385">
        <v>5.906868200914519</v>
      </c>
    </row>
    <row r="23" spans="1:10" ht="12.75" x14ac:dyDescent="0.2">
      <c r="A23" s="99" t="s">
        <v>23</v>
      </c>
      <c r="B23" s="100">
        <v>1463</v>
      </c>
      <c r="C23" s="100">
        <v>365.75</v>
      </c>
      <c r="D23" s="390">
        <v>2.8999999999999998E-2</v>
      </c>
      <c r="E23" s="264">
        <v>121382.166</v>
      </c>
      <c r="F23" s="265">
        <v>0.72219999999999995</v>
      </c>
      <c r="G23" s="265">
        <v>0.82569999999999999</v>
      </c>
      <c r="H23" s="265">
        <v>0.8962</v>
      </c>
      <c r="I23" s="265">
        <v>0.4632</v>
      </c>
      <c r="J23" s="385">
        <v>5.7433991125210806</v>
      </c>
    </row>
    <row r="24" spans="1:10" ht="12.75" x14ac:dyDescent="0.2">
      <c r="A24" s="99" t="s">
        <v>24</v>
      </c>
      <c r="B24" s="100">
        <v>675</v>
      </c>
      <c r="C24" s="100">
        <v>337.5</v>
      </c>
      <c r="D24" s="390">
        <v>3.9E-2</v>
      </c>
      <c r="E24" s="264">
        <v>86665.176666666666</v>
      </c>
      <c r="F24" s="265">
        <v>0.60040000000000004</v>
      </c>
      <c r="G24" s="265">
        <v>0.87560000000000004</v>
      </c>
      <c r="H24" s="265">
        <v>0.91439999999999999</v>
      </c>
      <c r="I24" s="265">
        <v>0.44109999999999999</v>
      </c>
      <c r="J24" s="385">
        <v>3.3633140272068047</v>
      </c>
    </row>
    <row r="25" spans="1:10" s="219" customFormat="1" ht="12.75" x14ac:dyDescent="0.2">
      <c r="A25" s="99" t="s">
        <v>25</v>
      </c>
      <c r="B25" s="100">
        <v>961</v>
      </c>
      <c r="C25" s="100">
        <v>480.5</v>
      </c>
      <c r="D25" s="390">
        <v>0.04</v>
      </c>
      <c r="E25" s="264">
        <v>114474.8</v>
      </c>
      <c r="F25" s="265">
        <v>0.62160000000000004</v>
      </c>
      <c r="G25" s="265">
        <v>0.94689999999999996</v>
      </c>
      <c r="H25" s="265">
        <v>0.92359999999999998</v>
      </c>
      <c r="I25" s="265">
        <v>0.4844</v>
      </c>
      <c r="J25" s="385">
        <v>6.2000185016153466</v>
      </c>
    </row>
    <row r="26" spans="1:10" s="219" customFormat="1" ht="12.75" x14ac:dyDescent="0.2">
      <c r="A26" s="99" t="s">
        <v>26</v>
      </c>
      <c r="B26" s="100">
        <v>249</v>
      </c>
      <c r="C26" s="100">
        <v>124.5</v>
      </c>
      <c r="D26" s="390">
        <v>0.04</v>
      </c>
      <c r="E26" s="264">
        <v>58240.590476190475</v>
      </c>
      <c r="F26" s="265">
        <v>0.66249999999999998</v>
      </c>
      <c r="G26" s="265">
        <v>0.93169999999999997</v>
      </c>
      <c r="H26" s="265">
        <v>0.91979999999999995</v>
      </c>
      <c r="I26" s="265">
        <v>0.51959999999999995</v>
      </c>
      <c r="J26" s="385">
        <v>2.5334328498820295</v>
      </c>
    </row>
    <row r="27" spans="1:10" ht="12.75" x14ac:dyDescent="0.2">
      <c r="A27" s="99" t="s">
        <v>27</v>
      </c>
      <c r="B27" s="100">
        <v>6965</v>
      </c>
      <c r="C27" s="100">
        <v>435.3125</v>
      </c>
      <c r="D27" s="390">
        <v>0.04</v>
      </c>
      <c r="E27" s="264">
        <v>98827.709090909091</v>
      </c>
      <c r="F27" s="265">
        <v>0.627</v>
      </c>
      <c r="G27" s="265">
        <v>0.87480000000000002</v>
      </c>
      <c r="H27" s="265">
        <v>0.91010000000000002</v>
      </c>
      <c r="I27" s="265">
        <v>0.42080000000000001</v>
      </c>
      <c r="J27" s="385">
        <v>3.5153007634646252</v>
      </c>
    </row>
    <row r="28" spans="1:10" ht="12.75" x14ac:dyDescent="0.2">
      <c r="A28" s="99" t="s">
        <v>28</v>
      </c>
      <c r="B28" s="100">
        <v>3873</v>
      </c>
      <c r="C28" s="100">
        <v>352.09090909090907</v>
      </c>
      <c r="D28" s="390">
        <v>4.4999999999999998E-2</v>
      </c>
      <c r="E28" s="264">
        <v>75988.570666666667</v>
      </c>
      <c r="F28" s="265">
        <v>0.63100000000000001</v>
      </c>
      <c r="G28" s="265">
        <v>0.77900000000000003</v>
      </c>
      <c r="H28" s="265">
        <v>0.90349999999999997</v>
      </c>
      <c r="I28" s="265">
        <v>0.4521</v>
      </c>
      <c r="J28" s="385">
        <v>6.2523633923127351</v>
      </c>
    </row>
    <row r="29" spans="1:10" ht="12.75" x14ac:dyDescent="0.2">
      <c r="A29" s="99" t="s">
        <v>29</v>
      </c>
      <c r="B29" s="100">
        <v>4415</v>
      </c>
      <c r="C29" s="100">
        <v>630.71428571428567</v>
      </c>
      <c r="D29" s="390">
        <v>3.6000000000000004E-2</v>
      </c>
      <c r="E29" s="264">
        <v>189687.209</v>
      </c>
      <c r="F29" s="265">
        <v>0.69289999999999996</v>
      </c>
      <c r="G29" s="265">
        <v>0.81589999999999996</v>
      </c>
      <c r="H29" s="265">
        <v>0.90769999999999995</v>
      </c>
      <c r="I29" s="265">
        <v>0.47460000000000002</v>
      </c>
      <c r="J29" s="385">
        <v>9.4297549272454582</v>
      </c>
    </row>
    <row r="30" spans="1:10" ht="12.75" x14ac:dyDescent="0.2">
      <c r="A30" s="99" t="s">
        <v>30</v>
      </c>
      <c r="B30" s="100">
        <v>18639</v>
      </c>
      <c r="C30" s="100">
        <v>405.19565217391306</v>
      </c>
      <c r="D30" s="390">
        <v>5.5999999999999994E-2</v>
      </c>
      <c r="E30" s="264">
        <v>127556.57746478873</v>
      </c>
      <c r="F30" s="265">
        <v>0.66620000000000001</v>
      </c>
      <c r="G30" s="265">
        <v>0.8105</v>
      </c>
      <c r="H30" s="265">
        <v>0.89229999999999998</v>
      </c>
      <c r="I30" s="265">
        <v>0.4546</v>
      </c>
      <c r="J30" s="385">
        <v>7.4231221597011752</v>
      </c>
    </row>
    <row r="31" spans="1:10" ht="12.75" x14ac:dyDescent="0.2">
      <c r="A31" s="99" t="s">
        <v>31</v>
      </c>
      <c r="B31" s="100">
        <v>779</v>
      </c>
      <c r="C31" s="100">
        <v>389.5</v>
      </c>
      <c r="D31" s="390">
        <v>3.2000000000000001E-2</v>
      </c>
      <c r="E31" s="264">
        <v>207333.4</v>
      </c>
      <c r="F31" s="265">
        <v>0.70960000000000001</v>
      </c>
      <c r="G31" s="265">
        <v>0.91659999999999997</v>
      </c>
      <c r="H31" s="265">
        <v>0.95109999999999995</v>
      </c>
      <c r="I31" s="265">
        <v>0.54700000000000004</v>
      </c>
      <c r="J31" s="385">
        <v>9.2482611683223919</v>
      </c>
    </row>
    <row r="32" spans="1:10" ht="12.75" x14ac:dyDescent="0.2">
      <c r="A32" s="99" t="s">
        <v>32</v>
      </c>
      <c r="B32" s="100">
        <v>843</v>
      </c>
      <c r="C32" s="100">
        <v>421.5</v>
      </c>
      <c r="D32" s="390">
        <v>3.1E-2</v>
      </c>
      <c r="E32" s="264">
        <v>227573.91600000003</v>
      </c>
      <c r="F32" s="265">
        <v>0.73509999999999998</v>
      </c>
      <c r="G32" s="265">
        <v>0.88490000000000002</v>
      </c>
      <c r="H32" s="265">
        <v>0.95830000000000004</v>
      </c>
      <c r="I32" s="265">
        <v>0.59119999999999995</v>
      </c>
      <c r="J32" s="385">
        <v>7.7582495764326378</v>
      </c>
    </row>
    <row r="33" spans="1:10" ht="12.75" x14ac:dyDescent="0.2">
      <c r="A33" s="99" t="s">
        <v>33</v>
      </c>
      <c r="B33" s="100">
        <v>4835</v>
      </c>
      <c r="C33" s="100">
        <v>322.33333333333331</v>
      </c>
      <c r="D33" s="390">
        <v>3.5000000000000003E-2</v>
      </c>
      <c r="E33" s="264">
        <v>159755.5342105263</v>
      </c>
      <c r="F33" s="265">
        <v>0.69259999999999999</v>
      </c>
      <c r="G33" s="265">
        <v>0.89929999999999999</v>
      </c>
      <c r="H33" s="265">
        <v>0.93700000000000006</v>
      </c>
      <c r="I33" s="265">
        <v>0.51390000000000002</v>
      </c>
      <c r="J33" s="385">
        <v>8.9390148431025374</v>
      </c>
    </row>
    <row r="34" spans="1:10" ht="12.75" x14ac:dyDescent="0.2">
      <c r="A34" s="99" t="s">
        <v>34</v>
      </c>
      <c r="B34" s="100">
        <v>1263</v>
      </c>
      <c r="C34" s="100">
        <v>336.8</v>
      </c>
      <c r="D34" s="390">
        <v>3.3000000000000002E-2</v>
      </c>
      <c r="E34" s="264">
        <v>113387.21599999999</v>
      </c>
      <c r="F34" s="265">
        <v>0.70750000000000002</v>
      </c>
      <c r="G34" s="265">
        <v>0.75690000000000002</v>
      </c>
      <c r="H34" s="265">
        <v>0.88580000000000003</v>
      </c>
      <c r="I34" s="265">
        <v>0.53720000000000001</v>
      </c>
      <c r="J34" s="385">
        <v>4.2527021009936323</v>
      </c>
    </row>
    <row r="35" spans="1:10" ht="12.75" x14ac:dyDescent="0.2">
      <c r="A35" s="99" t="s">
        <v>35</v>
      </c>
      <c r="B35" s="100">
        <v>2509</v>
      </c>
      <c r="C35" s="100">
        <v>278.77777777777777</v>
      </c>
      <c r="D35" s="390">
        <v>3.7000000000000005E-2</v>
      </c>
      <c r="E35" s="264">
        <v>114157.32</v>
      </c>
      <c r="F35" s="265">
        <v>0.6371</v>
      </c>
      <c r="G35" s="265">
        <v>0.88839999999999997</v>
      </c>
      <c r="H35" s="265">
        <v>0.92630000000000001</v>
      </c>
      <c r="I35" s="265">
        <v>0.50060000000000004</v>
      </c>
      <c r="J35" s="385">
        <v>7.324418465784154</v>
      </c>
    </row>
    <row r="36" spans="1:10" ht="12.75" x14ac:dyDescent="0.2">
      <c r="A36" s="99" t="s">
        <v>36</v>
      </c>
      <c r="B36" s="100">
        <v>8189</v>
      </c>
      <c r="C36" s="100">
        <v>282.37931034482756</v>
      </c>
      <c r="D36" s="390">
        <v>3.1E-2</v>
      </c>
      <c r="E36" s="264">
        <v>97817.272564102561</v>
      </c>
      <c r="F36" s="265">
        <v>0.69710000000000005</v>
      </c>
      <c r="G36" s="265">
        <v>0.8972</v>
      </c>
      <c r="H36" s="265">
        <v>0.91290000000000004</v>
      </c>
      <c r="I36" s="265">
        <v>0.52080000000000004</v>
      </c>
      <c r="J36" s="385">
        <v>2.3567207995506094</v>
      </c>
    </row>
    <row r="37" spans="1:10" ht="12.75" x14ac:dyDescent="0.2">
      <c r="A37" s="99" t="s">
        <v>182</v>
      </c>
      <c r="B37" s="100">
        <v>4786</v>
      </c>
      <c r="C37" s="100">
        <v>319.06666666666666</v>
      </c>
      <c r="D37" s="390">
        <v>7.400000000000001E-2</v>
      </c>
      <c r="E37" s="264">
        <v>71539.061052631587</v>
      </c>
      <c r="F37" s="265">
        <v>0.62887472722821725</v>
      </c>
      <c r="G37" s="265">
        <v>0.69598829920601757</v>
      </c>
      <c r="H37" s="265">
        <v>0.78277153558052437</v>
      </c>
      <c r="I37" s="265">
        <v>0.48502139800285304</v>
      </c>
      <c r="J37" s="385">
        <v>3.9860621138777672</v>
      </c>
    </row>
    <row r="38" spans="1:10" ht="12.75" x14ac:dyDescent="0.2">
      <c r="A38" s="99" t="s">
        <v>39</v>
      </c>
      <c r="B38" s="100">
        <v>13141</v>
      </c>
      <c r="C38" s="100">
        <v>398.21212121212119</v>
      </c>
      <c r="D38" s="390">
        <v>3.7999999999999999E-2</v>
      </c>
      <c r="E38" s="264">
        <v>109295.90752475247</v>
      </c>
      <c r="F38" s="265">
        <v>0.64549999999999996</v>
      </c>
      <c r="G38" s="265">
        <v>0.87150000000000005</v>
      </c>
      <c r="H38" s="265">
        <v>0.93430000000000002</v>
      </c>
      <c r="I38" s="265">
        <v>0.4607</v>
      </c>
      <c r="J38" s="385">
        <v>5.3781559781979285</v>
      </c>
    </row>
    <row r="39" spans="1:10" ht="12.75" x14ac:dyDescent="0.2">
      <c r="A39" s="99" t="s">
        <v>40</v>
      </c>
      <c r="B39" s="100">
        <v>2854</v>
      </c>
      <c r="C39" s="100">
        <v>356.75</v>
      </c>
      <c r="D39" s="390">
        <v>3.6000000000000004E-2</v>
      </c>
      <c r="E39" s="264">
        <v>143573.87333333335</v>
      </c>
      <c r="F39" s="265">
        <v>0.68589999999999995</v>
      </c>
      <c r="G39" s="265">
        <v>0.8679</v>
      </c>
      <c r="H39" s="265">
        <v>0.96279999999999999</v>
      </c>
      <c r="I39" s="265">
        <v>0.5323</v>
      </c>
      <c r="J39" s="385">
        <v>5.3113824439480357</v>
      </c>
    </row>
    <row r="40" spans="1:10" ht="12.75" x14ac:dyDescent="0.2">
      <c r="A40" s="99" t="s">
        <v>41</v>
      </c>
      <c r="B40" s="100">
        <v>8806</v>
      </c>
      <c r="C40" s="100">
        <v>355.79797979797979</v>
      </c>
      <c r="D40" s="390">
        <v>3.7000000000000005E-2</v>
      </c>
      <c r="E40" s="264">
        <v>102158.70264705883</v>
      </c>
      <c r="F40" s="265">
        <v>0.68689999999999996</v>
      </c>
      <c r="G40" s="265">
        <v>0.83199999999999996</v>
      </c>
      <c r="H40" s="265">
        <v>0.94489999999999996</v>
      </c>
      <c r="I40" s="265">
        <v>0.47189999999999999</v>
      </c>
      <c r="J40" s="385">
        <v>3.6514012796092907</v>
      </c>
    </row>
    <row r="41" spans="1:10" ht="12.75" x14ac:dyDescent="0.2">
      <c r="A41" s="99" t="s">
        <v>42</v>
      </c>
      <c r="B41" s="100">
        <v>456</v>
      </c>
      <c r="C41" s="100">
        <v>456</v>
      </c>
      <c r="D41" s="390">
        <v>3.4000000000000002E-2</v>
      </c>
      <c r="E41" s="264">
        <v>166430.89142857143</v>
      </c>
      <c r="F41" s="265">
        <v>0.69869999999999999</v>
      </c>
      <c r="G41" s="265">
        <v>0.95830000000000004</v>
      </c>
      <c r="H41" s="265">
        <v>0.94510000000000005</v>
      </c>
      <c r="I41" s="265">
        <v>0.53990000000000005</v>
      </c>
      <c r="J41" s="385">
        <v>5.2881455514240479</v>
      </c>
    </row>
    <row r="42" spans="1:10" ht="12.75" x14ac:dyDescent="0.2">
      <c r="A42" s="99" t="s">
        <v>43</v>
      </c>
      <c r="B42" s="100">
        <v>243</v>
      </c>
      <c r="C42" s="100">
        <v>324</v>
      </c>
      <c r="D42" s="390">
        <v>0.05</v>
      </c>
      <c r="E42" s="264">
        <v>131934.17000000001</v>
      </c>
      <c r="F42" s="265">
        <v>0.65059999999999996</v>
      </c>
      <c r="G42" s="265">
        <v>0.86009999999999998</v>
      </c>
      <c r="H42" s="265">
        <v>1.0135000000000001</v>
      </c>
      <c r="I42" s="265">
        <v>0.48080000000000001</v>
      </c>
      <c r="J42" s="385">
        <v>4.5584000426683913</v>
      </c>
    </row>
    <row r="43" spans="1:10" ht="12.75" x14ac:dyDescent="0.2">
      <c r="A43" s="99" t="s">
        <v>44</v>
      </c>
      <c r="B43" s="100">
        <v>2295</v>
      </c>
      <c r="C43" s="100">
        <v>241.57894736842104</v>
      </c>
      <c r="D43" s="390">
        <v>3.2000000000000001E-2</v>
      </c>
      <c r="E43" s="264">
        <v>83690.202727272728</v>
      </c>
      <c r="F43" s="265">
        <v>0.71389999999999998</v>
      </c>
      <c r="G43" s="265">
        <v>0.89059999999999995</v>
      </c>
      <c r="H43" s="265">
        <v>0.88290000000000002</v>
      </c>
      <c r="I43" s="265">
        <v>0.48520000000000002</v>
      </c>
      <c r="J43" s="385">
        <v>3.9921734290991546</v>
      </c>
    </row>
    <row r="44" spans="1:10" ht="12.75" x14ac:dyDescent="0.2">
      <c r="A44" s="99" t="s">
        <v>45</v>
      </c>
      <c r="B44" s="100">
        <v>1205</v>
      </c>
      <c r="C44" s="100">
        <v>401.66666666666669</v>
      </c>
      <c r="D44" s="390">
        <v>3.2000000000000001E-2</v>
      </c>
      <c r="E44" s="264">
        <v>96598.388888888891</v>
      </c>
      <c r="F44" s="265">
        <v>0.60619999999999996</v>
      </c>
      <c r="G44" s="265">
        <v>0.93689999999999996</v>
      </c>
      <c r="H44" s="265">
        <v>0.92549999999999999</v>
      </c>
      <c r="I44" s="265">
        <v>0.48420000000000002</v>
      </c>
      <c r="J44" s="385">
        <v>4.1350237080322607</v>
      </c>
    </row>
    <row r="45" spans="1:10" ht="12.75" x14ac:dyDescent="0.2">
      <c r="A45" s="99" t="s">
        <v>183</v>
      </c>
      <c r="B45" s="100">
        <v>19374</v>
      </c>
      <c r="C45" s="100">
        <v>387.48</v>
      </c>
      <c r="D45" s="390">
        <v>4.2999999999999997E-2</v>
      </c>
      <c r="E45" s="264">
        <v>84001.469791666663</v>
      </c>
      <c r="F45" s="265">
        <v>0.71786388082019037</v>
      </c>
      <c r="G45" s="265">
        <v>0.69598829920601757</v>
      </c>
      <c r="H45" s="265">
        <v>0.78277153558052437</v>
      </c>
      <c r="I45" s="265">
        <v>0.48502139800285304</v>
      </c>
      <c r="J45" s="385">
        <v>4.0935280913906764</v>
      </c>
    </row>
    <row r="46" spans="1:10" ht="12.75" x14ac:dyDescent="0.2">
      <c r="A46" s="99" t="s">
        <v>48</v>
      </c>
      <c r="B46" s="100">
        <v>3791</v>
      </c>
      <c r="C46" s="100">
        <v>315.91666666666669</v>
      </c>
      <c r="D46" s="390">
        <v>6.0999999999999999E-2</v>
      </c>
      <c r="E46" s="264">
        <v>78374.171666666676</v>
      </c>
      <c r="F46" s="265">
        <v>0.67010000000000003</v>
      </c>
      <c r="G46" s="265">
        <v>0.81169999999999998</v>
      </c>
      <c r="H46" s="265">
        <v>0.88300000000000001</v>
      </c>
      <c r="I46" s="265">
        <v>0.501</v>
      </c>
      <c r="J46" s="385">
        <v>4.2013383133871791</v>
      </c>
    </row>
    <row r="47" spans="1:10" ht="12.75" x14ac:dyDescent="0.2">
      <c r="A47" s="99" t="s">
        <v>49</v>
      </c>
      <c r="B47" s="100">
        <v>4323</v>
      </c>
      <c r="C47" s="100">
        <v>345.84</v>
      </c>
      <c r="D47" s="390">
        <v>4.2000000000000003E-2</v>
      </c>
      <c r="E47" s="264">
        <v>123416.23729729731</v>
      </c>
      <c r="F47" s="265">
        <v>0.7117</v>
      </c>
      <c r="G47" s="265">
        <v>0.87829999999999997</v>
      </c>
      <c r="H47" s="265">
        <v>0.9214</v>
      </c>
      <c r="I47" s="265">
        <v>0.49819999999999998</v>
      </c>
      <c r="J47" s="385">
        <v>5.1548039199671818</v>
      </c>
    </row>
    <row r="48" spans="1:10" ht="12.75" x14ac:dyDescent="0.2">
      <c r="A48" s="99" t="s">
        <v>50</v>
      </c>
      <c r="B48" s="100">
        <v>1337</v>
      </c>
      <c r="C48" s="100">
        <v>267.39999999999998</v>
      </c>
      <c r="D48" s="390">
        <v>0.03</v>
      </c>
      <c r="E48" s="264">
        <v>111387.11142857143</v>
      </c>
      <c r="F48" s="265">
        <v>0.75249999999999995</v>
      </c>
      <c r="G48" s="265">
        <v>0.90429999999999999</v>
      </c>
      <c r="H48" s="265">
        <v>0.94210000000000005</v>
      </c>
      <c r="I48" s="265">
        <v>0.52</v>
      </c>
      <c r="J48" s="385">
        <v>3.0879169626551168</v>
      </c>
    </row>
    <row r="49" spans="1:10" ht="12.75" x14ac:dyDescent="0.2">
      <c r="A49" s="99" t="s">
        <v>51</v>
      </c>
      <c r="B49" s="100">
        <v>2034</v>
      </c>
      <c r="C49" s="100">
        <v>339</v>
      </c>
      <c r="D49" s="390">
        <v>0.03</v>
      </c>
      <c r="E49" s="264">
        <v>136790.63285714286</v>
      </c>
      <c r="F49" s="265">
        <v>0.75180000000000002</v>
      </c>
      <c r="G49" s="265">
        <v>0.92669999999999997</v>
      </c>
      <c r="H49" s="265">
        <v>0.94069999999999998</v>
      </c>
      <c r="I49" s="265">
        <v>0.51719999999999999</v>
      </c>
      <c r="J49" s="385">
        <v>5.5595836928419322</v>
      </c>
    </row>
    <row r="50" spans="1:10" ht="12.75" x14ac:dyDescent="0.2">
      <c r="A50" s="99" t="s">
        <v>52</v>
      </c>
      <c r="B50" s="100">
        <v>1709</v>
      </c>
      <c r="C50" s="100">
        <v>488.28571428571428</v>
      </c>
      <c r="D50" s="390">
        <v>5.4000000000000006E-2</v>
      </c>
      <c r="E50" s="264">
        <v>176445.35500000001</v>
      </c>
      <c r="F50" s="265">
        <v>0.7107</v>
      </c>
      <c r="G50" s="265">
        <v>0.90869999999999995</v>
      </c>
      <c r="H50" s="265">
        <v>0.91779999999999995</v>
      </c>
      <c r="I50" s="265">
        <v>0.52969999999999995</v>
      </c>
      <c r="J50" s="385">
        <v>5.5513310946195773</v>
      </c>
    </row>
    <row r="51" spans="1:10" ht="12.75" x14ac:dyDescent="0.2">
      <c r="A51" s="99" t="s">
        <v>53</v>
      </c>
      <c r="B51" s="100">
        <v>2461</v>
      </c>
      <c r="C51" s="100">
        <v>317.54838709677421</v>
      </c>
      <c r="D51" s="390">
        <v>5.2000000000000005E-2</v>
      </c>
      <c r="E51" s="264">
        <v>112544.548</v>
      </c>
      <c r="F51" s="265">
        <v>0.6532</v>
      </c>
      <c r="G51" s="265">
        <v>0.82320000000000004</v>
      </c>
      <c r="H51" s="265">
        <v>0.87609999999999999</v>
      </c>
      <c r="I51" s="265">
        <v>0.47</v>
      </c>
      <c r="J51" s="385">
        <v>6.0214478718517412</v>
      </c>
    </row>
    <row r="52" spans="1:10" ht="12.75" x14ac:dyDescent="0.2">
      <c r="A52" s="99" t="s">
        <v>54</v>
      </c>
      <c r="B52" s="100">
        <v>191</v>
      </c>
      <c r="C52" s="100">
        <v>382</v>
      </c>
      <c r="D52" s="390">
        <v>4.4000000000000004E-2</v>
      </c>
      <c r="E52" s="264">
        <v>67829.36</v>
      </c>
      <c r="F52" s="265">
        <v>0.56040000000000001</v>
      </c>
      <c r="G52" s="265">
        <v>0.85340000000000005</v>
      </c>
      <c r="H52" s="265">
        <v>0.90080000000000005</v>
      </c>
      <c r="I52" s="265">
        <v>0.45069999999999999</v>
      </c>
      <c r="J52" s="385">
        <v>2.1232260762166164</v>
      </c>
    </row>
    <row r="53" spans="1:10" ht="12.75" x14ac:dyDescent="0.2">
      <c r="A53" s="99" t="s">
        <v>55</v>
      </c>
      <c r="B53" s="100">
        <v>5365</v>
      </c>
      <c r="C53" s="100">
        <v>412.69230769230768</v>
      </c>
      <c r="D53" s="390">
        <v>3.4000000000000002E-2</v>
      </c>
      <c r="E53" s="264">
        <v>139005.58176470589</v>
      </c>
      <c r="F53" s="265">
        <v>0.6552</v>
      </c>
      <c r="G53" s="265">
        <v>0.82850000000000001</v>
      </c>
      <c r="H53" s="265">
        <v>0.91390000000000005</v>
      </c>
      <c r="I53" s="265">
        <v>0.50139999999999996</v>
      </c>
      <c r="J53" s="385">
        <v>4.7289402082934355</v>
      </c>
    </row>
    <row r="54" spans="1:10" s="219" customFormat="1" ht="12.75" x14ac:dyDescent="0.2">
      <c r="A54" s="99" t="s">
        <v>56</v>
      </c>
      <c r="B54" s="100">
        <v>759</v>
      </c>
      <c r="C54" s="100">
        <v>379.5</v>
      </c>
      <c r="D54" s="390">
        <v>3.9E-2</v>
      </c>
      <c r="E54" s="264">
        <v>109623.77250000001</v>
      </c>
      <c r="F54" s="265">
        <v>0.65029999999999999</v>
      </c>
      <c r="G54" s="265">
        <v>0.89329999999999998</v>
      </c>
      <c r="H54" s="265">
        <v>0.9546</v>
      </c>
      <c r="I54" s="265">
        <v>0.48039999999999999</v>
      </c>
      <c r="J54" s="385">
        <v>4.5143328759794006</v>
      </c>
    </row>
    <row r="55" spans="1:10" ht="12.75" x14ac:dyDescent="0.2">
      <c r="A55" s="99" t="s">
        <v>57</v>
      </c>
      <c r="B55" s="100">
        <v>5844</v>
      </c>
      <c r="C55" s="100">
        <v>365.25</v>
      </c>
      <c r="D55" s="390">
        <v>3.3000000000000002E-2</v>
      </c>
      <c r="E55" s="264">
        <v>160693.74565217391</v>
      </c>
      <c r="F55" s="265">
        <v>0.74950000000000006</v>
      </c>
      <c r="G55" s="265">
        <v>0.87970000000000004</v>
      </c>
      <c r="H55" s="265">
        <v>0.9496</v>
      </c>
      <c r="I55" s="265">
        <v>0.5786</v>
      </c>
      <c r="J55" s="385">
        <v>7.1288466375442159</v>
      </c>
    </row>
    <row r="56" spans="1:10" s="220" customFormat="1" ht="12.75" x14ac:dyDescent="0.2">
      <c r="A56" s="99" t="s">
        <v>58</v>
      </c>
      <c r="B56" s="100">
        <v>369</v>
      </c>
      <c r="C56" s="100">
        <v>369</v>
      </c>
      <c r="D56" s="390">
        <v>3.3000000000000002E-2</v>
      </c>
      <c r="E56" s="264">
        <v>94287.074999999997</v>
      </c>
      <c r="F56" s="265">
        <v>0.68179999999999996</v>
      </c>
      <c r="G56" s="265">
        <v>0.91869999999999996</v>
      </c>
      <c r="H56" s="265">
        <v>0.88570000000000004</v>
      </c>
      <c r="I56" s="265">
        <v>0.53490000000000004</v>
      </c>
      <c r="J56" s="385">
        <v>3.6453551142676885</v>
      </c>
    </row>
    <row r="57" spans="1:10" ht="12.75" x14ac:dyDescent="0.2">
      <c r="A57" s="99" t="s">
        <v>59</v>
      </c>
      <c r="B57" s="100">
        <v>2287</v>
      </c>
      <c r="C57" s="100">
        <v>338.81481481481484</v>
      </c>
      <c r="D57" s="390">
        <v>4.2000000000000003E-2</v>
      </c>
      <c r="E57" s="264">
        <v>106211.10594594595</v>
      </c>
      <c r="F57" s="265">
        <v>0.67059999999999997</v>
      </c>
      <c r="G57" s="265">
        <v>0.86229999999999996</v>
      </c>
      <c r="H57" s="265">
        <v>0.89319999999999999</v>
      </c>
      <c r="I57" s="265">
        <v>0.45500000000000002</v>
      </c>
      <c r="J57" s="385">
        <v>5.04032975761901</v>
      </c>
    </row>
    <row r="58" spans="1:10" ht="12.75" x14ac:dyDescent="0.2">
      <c r="A58" s="99" t="s">
        <v>60</v>
      </c>
      <c r="B58" s="100">
        <v>4685</v>
      </c>
      <c r="C58" s="100">
        <v>360.38461538461536</v>
      </c>
      <c r="D58" s="390">
        <v>3.7000000000000005E-2</v>
      </c>
      <c r="E58" s="264">
        <v>94452.566666666666</v>
      </c>
      <c r="F58" s="265">
        <v>0.63619999999999999</v>
      </c>
      <c r="G58" s="265">
        <v>0.85740000000000005</v>
      </c>
      <c r="H58" s="265">
        <v>0.87770000000000004</v>
      </c>
      <c r="I58" s="265">
        <v>0.46710000000000002</v>
      </c>
      <c r="J58" s="385">
        <v>4.2778245515670434</v>
      </c>
    </row>
    <row r="59" spans="1:10" ht="12.75" x14ac:dyDescent="0.2">
      <c r="A59" s="99" t="s">
        <v>61</v>
      </c>
      <c r="B59" s="100">
        <v>2422</v>
      </c>
      <c r="C59" s="100">
        <v>312.51612903225805</v>
      </c>
      <c r="D59" s="390">
        <v>3.1E-2</v>
      </c>
      <c r="E59" s="264">
        <v>113270.60400000001</v>
      </c>
      <c r="F59" s="265">
        <v>0.69310000000000005</v>
      </c>
      <c r="G59" s="265">
        <v>0.83030000000000004</v>
      </c>
      <c r="H59" s="265">
        <v>0.90480000000000005</v>
      </c>
      <c r="I59" s="265">
        <v>0.5171</v>
      </c>
      <c r="J59" s="385">
        <v>4.5772154118139925</v>
      </c>
    </row>
    <row r="60" spans="1:10" s="219" customFormat="1" ht="12.75" x14ac:dyDescent="0.2">
      <c r="A60" s="99" t="s">
        <v>62</v>
      </c>
      <c r="B60" s="100">
        <v>1016</v>
      </c>
      <c r="C60" s="100">
        <v>254</v>
      </c>
      <c r="D60" s="390">
        <v>3.3000000000000002E-2</v>
      </c>
      <c r="E60" s="264">
        <v>109947.60235294118</v>
      </c>
      <c r="F60" s="265">
        <v>0.59709999999999996</v>
      </c>
      <c r="G60" s="265">
        <v>0.90349999999999997</v>
      </c>
      <c r="H60" s="265">
        <v>0.94259999999999999</v>
      </c>
      <c r="I60" s="265">
        <v>0.42380000000000001</v>
      </c>
      <c r="J60" s="385">
        <v>5.8285201887814004</v>
      </c>
    </row>
    <row r="61" spans="1:10" ht="12.75" x14ac:dyDescent="0.2">
      <c r="A61" s="99" t="s">
        <v>63</v>
      </c>
      <c r="B61" s="100">
        <v>571</v>
      </c>
      <c r="C61" s="100">
        <v>761.33333333333337</v>
      </c>
      <c r="D61" s="390">
        <v>3.3000000000000002E-2</v>
      </c>
      <c r="E61" s="266">
        <v>160935.696</v>
      </c>
      <c r="F61" s="265">
        <v>0.68910000000000005</v>
      </c>
      <c r="G61" s="265">
        <v>0.95799999999999996</v>
      </c>
      <c r="H61" s="265">
        <v>0.92190000000000005</v>
      </c>
      <c r="I61" s="265">
        <v>0.45739999999999997</v>
      </c>
      <c r="J61" s="386">
        <v>7.8741429501388183</v>
      </c>
    </row>
    <row r="62" spans="1:10" ht="12.75" x14ac:dyDescent="0.2">
      <c r="A62" s="99" t="s">
        <v>64</v>
      </c>
      <c r="B62" s="100">
        <v>1773</v>
      </c>
      <c r="C62" s="100">
        <v>295.5</v>
      </c>
      <c r="D62" s="390">
        <v>4.2999999999999997E-2</v>
      </c>
      <c r="E62" s="264">
        <v>82533.252702702695</v>
      </c>
      <c r="F62" s="265">
        <v>0.64129999999999998</v>
      </c>
      <c r="G62" s="265">
        <v>0.96560000000000001</v>
      </c>
      <c r="H62" s="265">
        <v>0.92879999999999996</v>
      </c>
      <c r="I62" s="265">
        <v>0.4884</v>
      </c>
      <c r="J62" s="385">
        <v>4.1769562866508272</v>
      </c>
    </row>
    <row r="63" spans="1:10" ht="12.75" x14ac:dyDescent="0.2">
      <c r="A63" s="99" t="s">
        <v>65</v>
      </c>
      <c r="B63" s="100">
        <v>1618</v>
      </c>
      <c r="C63" s="100">
        <v>404.5</v>
      </c>
      <c r="D63" s="390">
        <v>3.4000000000000002E-2</v>
      </c>
      <c r="E63" s="264">
        <v>91428.205714285708</v>
      </c>
      <c r="F63" s="265">
        <v>0.65739999999999998</v>
      </c>
      <c r="G63" s="265">
        <v>0.84299999999999997</v>
      </c>
      <c r="H63" s="265">
        <v>0.94120000000000004</v>
      </c>
      <c r="I63" s="265">
        <v>0.46160000000000001</v>
      </c>
      <c r="J63" s="385">
        <v>5.3133999317346019</v>
      </c>
    </row>
    <row r="64" spans="1:10" ht="12.75" x14ac:dyDescent="0.2">
      <c r="A64" s="99" t="s">
        <v>66</v>
      </c>
      <c r="B64" s="100">
        <v>32511</v>
      </c>
      <c r="C64" s="100">
        <v>406.38749999999999</v>
      </c>
      <c r="D64" s="390">
        <v>3.5000000000000003E-2</v>
      </c>
      <c r="E64" s="264">
        <v>88816.89386363636</v>
      </c>
      <c r="F64" s="265">
        <v>0.60940000000000005</v>
      </c>
      <c r="G64" s="265">
        <v>0.68700000000000006</v>
      </c>
      <c r="H64" s="265">
        <v>0.86760000000000004</v>
      </c>
      <c r="I64" s="265">
        <v>0.45669999999999999</v>
      </c>
      <c r="J64" s="385">
        <v>3.9521913377050581</v>
      </c>
    </row>
    <row r="65" spans="1:10" ht="12.75" x14ac:dyDescent="0.2">
      <c r="A65" s="99" t="s">
        <v>67</v>
      </c>
      <c r="B65" s="100">
        <v>302</v>
      </c>
      <c r="C65" s="100">
        <v>302</v>
      </c>
      <c r="D65" s="390">
        <v>3.9E-2</v>
      </c>
      <c r="E65" s="264">
        <v>163198.76999999999</v>
      </c>
      <c r="F65" s="265">
        <v>0.75480000000000003</v>
      </c>
      <c r="G65" s="265">
        <v>0.93379999999999996</v>
      </c>
      <c r="H65" s="265">
        <v>0.97809999999999997</v>
      </c>
      <c r="I65" s="265">
        <v>0.60419999999999996</v>
      </c>
      <c r="J65" s="385">
        <v>4.2674582521929452</v>
      </c>
    </row>
    <row r="66" spans="1:10" ht="12.75" x14ac:dyDescent="0.2">
      <c r="A66" s="99" t="s">
        <v>68</v>
      </c>
      <c r="B66" s="100">
        <v>1435</v>
      </c>
      <c r="C66" s="100">
        <v>287</v>
      </c>
      <c r="D66" s="390">
        <v>3.7000000000000005E-2</v>
      </c>
      <c r="E66" s="264">
        <v>76824.684285714291</v>
      </c>
      <c r="F66" s="265">
        <v>0.73319999999999996</v>
      </c>
      <c r="G66" s="265">
        <v>0.94979999999999998</v>
      </c>
      <c r="H66" s="265">
        <v>0.96050000000000002</v>
      </c>
      <c r="I66" s="265">
        <v>0.56169999999999998</v>
      </c>
      <c r="J66" s="385">
        <v>4.4519250620592787</v>
      </c>
    </row>
    <row r="67" spans="1:10" ht="12.75" x14ac:dyDescent="0.2">
      <c r="A67" s="99" t="s">
        <v>69</v>
      </c>
      <c r="B67" s="100">
        <v>2396</v>
      </c>
      <c r="C67" s="100">
        <v>342.28571428571428</v>
      </c>
      <c r="D67" s="390">
        <v>3.7000000000000005E-2</v>
      </c>
      <c r="E67" s="264">
        <v>119672.50545454546</v>
      </c>
      <c r="F67" s="265">
        <v>0.72089999999999999</v>
      </c>
      <c r="G67" s="265">
        <v>0.89319999999999999</v>
      </c>
      <c r="H67" s="265">
        <v>0.97350000000000003</v>
      </c>
      <c r="I67" s="265">
        <v>0.52790000000000004</v>
      </c>
      <c r="J67" s="385">
        <v>4.7474938379684213</v>
      </c>
    </row>
    <row r="68" spans="1:10" s="219" customFormat="1" ht="12.75" x14ac:dyDescent="0.2">
      <c r="A68" s="99" t="s">
        <v>70</v>
      </c>
      <c r="B68" s="100">
        <v>4857</v>
      </c>
      <c r="C68" s="100">
        <v>404.75</v>
      </c>
      <c r="D68" s="390">
        <v>5.4000000000000006E-2</v>
      </c>
      <c r="E68" s="264">
        <v>130327.78687500001</v>
      </c>
      <c r="F68" s="265">
        <v>0.6835</v>
      </c>
      <c r="G68" s="265">
        <v>0.87280000000000002</v>
      </c>
      <c r="H68" s="265">
        <v>0.91169999999999995</v>
      </c>
      <c r="I68" s="265">
        <v>0.51060000000000005</v>
      </c>
      <c r="J68" s="385">
        <v>4.5572560556996029</v>
      </c>
    </row>
    <row r="69" spans="1:10" ht="12.75" x14ac:dyDescent="0.2">
      <c r="A69" s="99" t="s">
        <v>71</v>
      </c>
      <c r="B69" s="100">
        <v>5736</v>
      </c>
      <c r="C69" s="100">
        <v>573.6</v>
      </c>
      <c r="D69" s="390">
        <v>3.2000000000000001E-2</v>
      </c>
      <c r="E69" s="264">
        <v>178734.52312500001</v>
      </c>
      <c r="F69" s="265">
        <v>0.69920000000000004</v>
      </c>
      <c r="G69" s="265">
        <v>0.88229999999999997</v>
      </c>
      <c r="H69" s="265">
        <v>0.90480000000000005</v>
      </c>
      <c r="I69" s="265">
        <v>0.51339999999999997</v>
      </c>
      <c r="J69" s="385">
        <v>8.6019461750935662</v>
      </c>
    </row>
    <row r="70" spans="1:10" ht="12.75" x14ac:dyDescent="0.2">
      <c r="A70" s="99" t="s">
        <v>72</v>
      </c>
      <c r="B70" s="100">
        <v>1686</v>
      </c>
      <c r="C70" s="100">
        <v>281</v>
      </c>
      <c r="D70" s="390">
        <v>4.8000000000000001E-2</v>
      </c>
      <c r="E70" s="264">
        <v>66326.8125</v>
      </c>
      <c r="F70" s="265">
        <v>0.65459999999999996</v>
      </c>
      <c r="G70" s="265">
        <v>0.85819999999999996</v>
      </c>
      <c r="H70" s="265">
        <v>0.87519999999999998</v>
      </c>
      <c r="I70" s="265">
        <v>0.45669999999999999</v>
      </c>
      <c r="J70" s="385">
        <v>2.4999049411064997</v>
      </c>
    </row>
    <row r="71" spans="1:10" ht="12.75" x14ac:dyDescent="0.2">
      <c r="A71" s="99" t="s">
        <v>74</v>
      </c>
      <c r="B71" s="100">
        <v>7788</v>
      </c>
      <c r="C71" s="100">
        <v>599.07692307692309</v>
      </c>
      <c r="D71" s="390">
        <v>4.2999999999999997E-2</v>
      </c>
      <c r="E71" s="264">
        <v>269205.11333333334</v>
      </c>
      <c r="F71" s="265">
        <v>0.68489999999999995</v>
      </c>
      <c r="G71" s="265">
        <v>0.89870000000000005</v>
      </c>
      <c r="H71" s="265">
        <v>0.91410000000000002</v>
      </c>
      <c r="I71" s="265">
        <v>0.438</v>
      </c>
      <c r="J71" s="385">
        <v>22.200064022033999</v>
      </c>
    </row>
    <row r="72" spans="1:10" ht="12.75" x14ac:dyDescent="0.2">
      <c r="A72" s="99" t="s">
        <v>75</v>
      </c>
      <c r="B72" s="100">
        <v>1789</v>
      </c>
      <c r="C72" s="100">
        <v>223.625</v>
      </c>
      <c r="D72" s="390">
        <v>3.1E-2</v>
      </c>
      <c r="E72" s="264">
        <v>84191.920769230768</v>
      </c>
      <c r="F72" s="265">
        <v>0.72850000000000004</v>
      </c>
      <c r="G72" s="265">
        <v>0.83850000000000002</v>
      </c>
      <c r="H72" s="265">
        <v>0.93740000000000001</v>
      </c>
      <c r="I72" s="265">
        <v>0.56620000000000004</v>
      </c>
      <c r="J72" s="385">
        <v>2.2334314845049281</v>
      </c>
    </row>
    <row r="73" spans="1:10" s="219" customFormat="1" ht="12.75" x14ac:dyDescent="0.2">
      <c r="A73" s="99" t="s">
        <v>76</v>
      </c>
      <c r="B73" s="100">
        <v>479</v>
      </c>
      <c r="C73" s="100">
        <v>479</v>
      </c>
      <c r="D73" s="390">
        <v>3.4000000000000002E-2</v>
      </c>
      <c r="E73" s="264">
        <v>174194.54135338345</v>
      </c>
      <c r="F73" s="265">
        <v>0.67789999999999995</v>
      </c>
      <c r="G73" s="265">
        <v>0.94779999999999998</v>
      </c>
      <c r="H73" s="265">
        <v>0.91290000000000004</v>
      </c>
      <c r="I73" s="265">
        <v>0.50509999999999999</v>
      </c>
      <c r="J73" s="385">
        <v>4.5958424297326266</v>
      </c>
    </row>
    <row r="74" spans="1:10" s="219" customFormat="1" ht="12.75" x14ac:dyDescent="0.2">
      <c r="A74" s="99" t="s">
        <v>77</v>
      </c>
      <c r="B74" s="100">
        <v>2587</v>
      </c>
      <c r="C74" s="100">
        <v>431.16666666666669</v>
      </c>
      <c r="D74" s="390">
        <v>4.4999999999999998E-2</v>
      </c>
      <c r="E74" s="264">
        <v>147461.33777777778</v>
      </c>
      <c r="F74" s="265">
        <v>0.6875</v>
      </c>
      <c r="G74" s="265">
        <v>0.82220000000000004</v>
      </c>
      <c r="H74" s="265">
        <v>0.94299999999999995</v>
      </c>
      <c r="I74" s="265">
        <v>0.50860000000000005</v>
      </c>
      <c r="J74" s="385">
        <v>7.8771478778347213</v>
      </c>
    </row>
    <row r="75" spans="1:10" ht="12.75" x14ac:dyDescent="0.2">
      <c r="A75" s="99" t="s">
        <v>78</v>
      </c>
      <c r="B75" s="100">
        <v>1581</v>
      </c>
      <c r="C75" s="100">
        <v>527</v>
      </c>
      <c r="D75" s="390">
        <v>3.4000000000000002E-2</v>
      </c>
      <c r="E75" s="264">
        <v>160214.992</v>
      </c>
      <c r="F75" s="265">
        <v>0.62339999999999995</v>
      </c>
      <c r="G75" s="265">
        <v>0.87980000000000003</v>
      </c>
      <c r="H75" s="265">
        <v>0.92330000000000001</v>
      </c>
      <c r="I75" s="265">
        <v>0.46870000000000001</v>
      </c>
      <c r="J75" s="385">
        <v>20.783565710191798</v>
      </c>
    </row>
    <row r="76" spans="1:10" s="219" customFormat="1" ht="12.75" x14ac:dyDescent="0.2">
      <c r="A76" s="99" t="s">
        <v>79</v>
      </c>
      <c r="B76" s="100">
        <v>552</v>
      </c>
      <c r="C76" s="100">
        <v>276</v>
      </c>
      <c r="D76" s="390">
        <v>4.2999999999999997E-2</v>
      </c>
      <c r="E76" s="264">
        <v>96828.818181818177</v>
      </c>
      <c r="F76" s="265">
        <v>0.66720000000000002</v>
      </c>
      <c r="G76" s="265">
        <v>0.91669999999999996</v>
      </c>
      <c r="H76" s="265">
        <v>0.95920000000000005</v>
      </c>
      <c r="I76" s="265">
        <v>0.50129999999999997</v>
      </c>
      <c r="J76" s="385">
        <v>7.5360757588411156</v>
      </c>
    </row>
    <row r="77" spans="1:10" s="219" customFormat="1" ht="12.75" x14ac:dyDescent="0.2">
      <c r="A77" s="99" t="s">
        <v>80</v>
      </c>
      <c r="B77" s="100">
        <v>1764</v>
      </c>
      <c r="C77" s="100">
        <v>294</v>
      </c>
      <c r="D77" s="390">
        <v>3.6000000000000004E-2</v>
      </c>
      <c r="E77" s="264">
        <v>93709.082500000004</v>
      </c>
      <c r="F77" s="265">
        <v>0.66930000000000001</v>
      </c>
      <c r="G77" s="265">
        <v>0.9093</v>
      </c>
      <c r="H77" s="265">
        <v>0.91259999999999997</v>
      </c>
      <c r="I77" s="265">
        <v>0.54049999999999998</v>
      </c>
      <c r="J77" s="385">
        <v>4.5862886902790558</v>
      </c>
    </row>
    <row r="78" spans="1:10" s="219" customFormat="1" ht="12.75" x14ac:dyDescent="0.2">
      <c r="A78" s="99" t="s">
        <v>81</v>
      </c>
      <c r="B78" s="100">
        <v>8846</v>
      </c>
      <c r="C78" s="100">
        <v>384.60869565217394</v>
      </c>
      <c r="D78" s="390">
        <v>4.2999999999999997E-2</v>
      </c>
      <c r="E78" s="264">
        <v>127879.67068965518</v>
      </c>
      <c r="F78" s="265">
        <v>0.63090000000000002</v>
      </c>
      <c r="G78" s="265">
        <v>0.92859999999999998</v>
      </c>
      <c r="H78" s="265">
        <v>0.93149999999999999</v>
      </c>
      <c r="I78" s="265">
        <v>0.48780000000000001</v>
      </c>
      <c r="J78" s="385">
        <v>4.6943502264355859</v>
      </c>
    </row>
    <row r="79" spans="1:10" ht="12.75" x14ac:dyDescent="0.2">
      <c r="A79" s="99" t="s">
        <v>82</v>
      </c>
      <c r="B79" s="100">
        <v>409</v>
      </c>
      <c r="C79" s="100">
        <v>409</v>
      </c>
      <c r="D79" s="390">
        <v>3.6000000000000004E-2</v>
      </c>
      <c r="E79" s="264">
        <v>175963.13</v>
      </c>
      <c r="F79" s="265">
        <v>0.73819999999999997</v>
      </c>
      <c r="G79" s="265">
        <v>0.84840000000000004</v>
      </c>
      <c r="H79" s="265">
        <v>1.0045999999999999</v>
      </c>
      <c r="I79" s="265">
        <v>0.58750000000000002</v>
      </c>
      <c r="J79" s="385">
        <v>5.7180877362379405</v>
      </c>
    </row>
    <row r="80" spans="1:10" ht="12.75" x14ac:dyDescent="0.2">
      <c r="A80" s="99" t="s">
        <v>83</v>
      </c>
      <c r="B80" s="100">
        <v>4844</v>
      </c>
      <c r="C80" s="100">
        <v>484.4</v>
      </c>
      <c r="D80" s="390">
        <v>3.6000000000000004E-2</v>
      </c>
      <c r="E80" s="264">
        <v>140942.91357142857</v>
      </c>
      <c r="F80" s="265">
        <v>0.65500000000000003</v>
      </c>
      <c r="G80" s="265">
        <v>0.82230000000000003</v>
      </c>
      <c r="H80" s="265">
        <v>0.91320000000000001</v>
      </c>
      <c r="I80" s="265">
        <v>0.44629999999999997</v>
      </c>
      <c r="J80" s="385">
        <v>6.2042533811818981</v>
      </c>
    </row>
    <row r="81" spans="1:10" s="219" customFormat="1" ht="12.75" x14ac:dyDescent="0.2">
      <c r="A81" s="99" t="s">
        <v>84</v>
      </c>
      <c r="B81" s="100">
        <v>4005</v>
      </c>
      <c r="C81" s="100">
        <v>400.5</v>
      </c>
      <c r="D81" s="390">
        <v>5.7000000000000002E-2</v>
      </c>
      <c r="E81" s="264">
        <v>122663.67836734695</v>
      </c>
      <c r="F81" s="265">
        <v>0.64780000000000004</v>
      </c>
      <c r="G81" s="265">
        <v>0.91359999999999997</v>
      </c>
      <c r="H81" s="265">
        <v>0.93169999999999997</v>
      </c>
      <c r="I81" s="265">
        <v>0.48670000000000002</v>
      </c>
      <c r="J81" s="385">
        <v>6.1041103866364166</v>
      </c>
    </row>
    <row r="82" spans="1:10" ht="12.75" x14ac:dyDescent="0.2">
      <c r="A82" s="99" t="s">
        <v>85</v>
      </c>
      <c r="B82" s="100">
        <v>8584</v>
      </c>
      <c r="C82" s="100">
        <v>343.36</v>
      </c>
      <c r="D82" s="390">
        <v>6.2E-2</v>
      </c>
      <c r="E82" s="264">
        <v>99513.51966666666</v>
      </c>
      <c r="F82" s="265">
        <v>0.67349999999999999</v>
      </c>
      <c r="G82" s="265">
        <v>0.85899999999999999</v>
      </c>
      <c r="H82" s="265">
        <v>0.88329999999999997</v>
      </c>
      <c r="I82" s="265">
        <v>0.53569999999999995</v>
      </c>
      <c r="J82" s="385">
        <v>3.4923137235026225</v>
      </c>
    </row>
    <row r="83" spans="1:10" s="219" customFormat="1" ht="12.75" x14ac:dyDescent="0.2">
      <c r="A83" s="99" t="s">
        <v>86</v>
      </c>
      <c r="B83" s="100">
        <v>3499</v>
      </c>
      <c r="C83" s="100">
        <v>437.375</v>
      </c>
      <c r="D83" s="390">
        <v>4.0999999999999995E-2</v>
      </c>
      <c r="E83" s="266">
        <v>129172.48818181819</v>
      </c>
      <c r="F83" s="265">
        <v>0.67789999999999995</v>
      </c>
      <c r="G83" s="265">
        <v>0.83509999999999995</v>
      </c>
      <c r="H83" s="265">
        <v>0.88139999999999996</v>
      </c>
      <c r="I83" s="265">
        <v>0.48320000000000002</v>
      </c>
      <c r="J83" s="386">
        <v>5.4327894589058872</v>
      </c>
    </row>
    <row r="84" spans="1:10" s="219" customFormat="1" ht="12.75" x14ac:dyDescent="0.2">
      <c r="A84" s="99" t="s">
        <v>87</v>
      </c>
      <c r="B84" s="100">
        <v>5366</v>
      </c>
      <c r="C84" s="100">
        <v>346.19354838709677</v>
      </c>
      <c r="D84" s="390">
        <v>3.6000000000000004E-2</v>
      </c>
      <c r="E84" s="264">
        <v>104291.92000000001</v>
      </c>
      <c r="F84" s="265">
        <v>0.69479999999999997</v>
      </c>
      <c r="G84" s="265">
        <v>0.85370000000000001</v>
      </c>
      <c r="H84" s="265">
        <v>0.89100000000000001</v>
      </c>
      <c r="I84" s="265">
        <v>0.52629999999999999</v>
      </c>
      <c r="J84" s="385">
        <v>4.3279188159904232</v>
      </c>
    </row>
    <row r="85" spans="1:10" ht="12.75" x14ac:dyDescent="0.2">
      <c r="A85" s="99" t="s">
        <v>88</v>
      </c>
      <c r="B85" s="100">
        <v>3771</v>
      </c>
      <c r="C85" s="100">
        <v>419</v>
      </c>
      <c r="D85" s="390">
        <v>5.2000000000000005E-2</v>
      </c>
      <c r="E85" s="264">
        <v>124336.473</v>
      </c>
      <c r="F85" s="265">
        <v>0.62719999999999998</v>
      </c>
      <c r="G85" s="265">
        <v>0.80589999999999995</v>
      </c>
      <c r="H85" s="265">
        <v>0.91139999999999999</v>
      </c>
      <c r="I85" s="265">
        <v>0.43180000000000002</v>
      </c>
      <c r="J85" s="385">
        <v>6.6752683753495683</v>
      </c>
    </row>
    <row r="86" spans="1:10" s="219" customFormat="1" ht="12.75" x14ac:dyDescent="0.2">
      <c r="A86" s="99" t="s">
        <v>89</v>
      </c>
      <c r="B86" s="100">
        <v>3116</v>
      </c>
      <c r="C86" s="100">
        <v>311.60000000000002</v>
      </c>
      <c r="D86" s="390">
        <v>3.9E-2</v>
      </c>
      <c r="E86" s="264">
        <v>121789.72692307692</v>
      </c>
      <c r="F86" s="265">
        <v>0.68899999999999995</v>
      </c>
      <c r="G86" s="265">
        <v>0.91779999999999995</v>
      </c>
      <c r="H86" s="265">
        <v>0.92410000000000003</v>
      </c>
      <c r="I86" s="265">
        <v>0.50519999999999998</v>
      </c>
      <c r="J86" s="385">
        <v>5.4472620677593238</v>
      </c>
    </row>
    <row r="87" spans="1:10" s="219" customFormat="1" ht="12.75" x14ac:dyDescent="0.2">
      <c r="A87" s="99" t="s">
        <v>90</v>
      </c>
      <c r="B87" s="100">
        <v>3779</v>
      </c>
      <c r="C87" s="100">
        <v>343.54545454545456</v>
      </c>
      <c r="D87" s="390">
        <v>7.5999999999999998E-2</v>
      </c>
      <c r="E87" s="264">
        <v>102459.83230769231</v>
      </c>
      <c r="F87" s="265">
        <v>0.61509999999999998</v>
      </c>
      <c r="G87" s="265">
        <v>0.89149999999999996</v>
      </c>
      <c r="H87" s="265">
        <v>0.91139999999999999</v>
      </c>
      <c r="I87" s="265">
        <v>0.47520000000000001</v>
      </c>
      <c r="J87" s="385">
        <v>5.1799829420213168</v>
      </c>
    </row>
    <row r="88" spans="1:10" s="219" customFormat="1" ht="12.75" x14ac:dyDescent="0.2">
      <c r="A88" s="99" t="s">
        <v>91</v>
      </c>
      <c r="B88" s="100">
        <v>2435</v>
      </c>
      <c r="C88" s="100">
        <v>367.54716981132077</v>
      </c>
      <c r="D88" s="390">
        <v>3.3000000000000002E-2</v>
      </c>
      <c r="E88" s="264">
        <v>85459.830649350653</v>
      </c>
      <c r="F88" s="265">
        <v>0.68700000000000006</v>
      </c>
      <c r="G88" s="265">
        <v>0.76019999999999999</v>
      </c>
      <c r="H88" s="265">
        <v>0.92230000000000001</v>
      </c>
      <c r="I88" s="265">
        <v>0.54830000000000001</v>
      </c>
      <c r="J88" s="385">
        <v>3.7058696413940915</v>
      </c>
    </row>
    <row r="89" spans="1:10" s="219" customFormat="1" ht="12.75" x14ac:dyDescent="0.2">
      <c r="A89" s="99" t="s">
        <v>92</v>
      </c>
      <c r="B89" s="100">
        <v>1113</v>
      </c>
      <c r="C89" s="100">
        <v>278.25</v>
      </c>
      <c r="D89" s="390">
        <v>3.2000000000000001E-2</v>
      </c>
      <c r="E89" s="264">
        <v>112602.65333333334</v>
      </c>
      <c r="F89" s="265">
        <v>0.69699999999999995</v>
      </c>
      <c r="G89" s="265">
        <v>0.89129999999999998</v>
      </c>
      <c r="H89" s="265">
        <v>0.93889999999999996</v>
      </c>
      <c r="I89" s="265">
        <v>0.4345</v>
      </c>
      <c r="J89" s="385">
        <v>5.8189014664721208</v>
      </c>
    </row>
    <row r="90" spans="1:10" s="219" customFormat="1" ht="12.75" x14ac:dyDescent="0.2">
      <c r="A90" s="99" t="s">
        <v>93</v>
      </c>
      <c r="B90" s="100">
        <v>2082</v>
      </c>
      <c r="C90" s="100">
        <v>297.42857142857144</v>
      </c>
      <c r="D90" s="390">
        <v>3.5000000000000003E-2</v>
      </c>
      <c r="E90" s="264">
        <v>84318.372000000003</v>
      </c>
      <c r="F90" s="265">
        <v>0.68079999999999996</v>
      </c>
      <c r="G90" s="265">
        <v>0.90200000000000002</v>
      </c>
      <c r="H90" s="265">
        <v>0.96530000000000005</v>
      </c>
      <c r="I90" s="265">
        <v>0.47470000000000001</v>
      </c>
      <c r="J90" s="385">
        <v>4.2055496622006752</v>
      </c>
    </row>
    <row r="91" spans="1:10" s="219" customFormat="1" ht="12" customHeight="1" x14ac:dyDescent="0.2">
      <c r="A91" s="99" t="s">
        <v>94</v>
      </c>
      <c r="B91" s="100">
        <v>402</v>
      </c>
      <c r="C91" s="100">
        <v>201</v>
      </c>
      <c r="D91" s="390">
        <v>2.8999999999999998E-2</v>
      </c>
      <c r="E91" s="264">
        <v>82099.53333333334</v>
      </c>
      <c r="F91" s="265">
        <v>0.66039999999999999</v>
      </c>
      <c r="G91" s="265">
        <v>0.83579999999999999</v>
      </c>
      <c r="H91" s="265">
        <v>0.9345</v>
      </c>
      <c r="I91" s="265">
        <v>0.50529999999999997</v>
      </c>
      <c r="J91" s="385">
        <v>2.3153280862415797</v>
      </c>
    </row>
    <row r="92" spans="1:10" ht="12.75" x14ac:dyDescent="0.2">
      <c r="A92" s="99" t="s">
        <v>95</v>
      </c>
      <c r="B92" s="100">
        <v>755</v>
      </c>
      <c r="C92" s="100">
        <v>377.5</v>
      </c>
      <c r="D92" s="390">
        <v>3.1E-2</v>
      </c>
      <c r="E92" s="264">
        <v>156394.755</v>
      </c>
      <c r="F92" s="265">
        <v>0.71489999999999998</v>
      </c>
      <c r="G92" s="265">
        <v>0.90859999999999996</v>
      </c>
      <c r="H92" s="265">
        <v>0.93469999999999998</v>
      </c>
      <c r="I92" s="265">
        <v>0.58599999999999997</v>
      </c>
      <c r="J92" s="385">
        <v>6.2967666040790879</v>
      </c>
    </row>
    <row r="93" spans="1:10" ht="12.75" x14ac:dyDescent="0.2">
      <c r="A93" s="99" t="s">
        <v>97</v>
      </c>
      <c r="B93" s="100">
        <v>187</v>
      </c>
      <c r="C93" s="100">
        <v>374</v>
      </c>
      <c r="D93" s="390">
        <v>4.5999999999999999E-2</v>
      </c>
      <c r="E93" s="264">
        <v>114950.33333333333</v>
      </c>
      <c r="F93" s="265">
        <v>0.75019999999999998</v>
      </c>
      <c r="G93" s="265">
        <v>0.92510000000000003</v>
      </c>
      <c r="H93" s="265">
        <v>0.94159999999999999</v>
      </c>
      <c r="I93" s="265">
        <v>0.57240000000000002</v>
      </c>
      <c r="J93" s="385">
        <v>6.0411856016693886</v>
      </c>
    </row>
    <row r="94" spans="1:10" ht="12.75" x14ac:dyDescent="0.2">
      <c r="A94" s="99" t="s">
        <v>98</v>
      </c>
      <c r="B94" s="100">
        <v>4695</v>
      </c>
      <c r="C94" s="100">
        <v>521.66666666666663</v>
      </c>
      <c r="D94" s="390">
        <v>3.2000000000000001E-2</v>
      </c>
      <c r="E94" s="264">
        <v>173811.11857142858</v>
      </c>
      <c r="F94" s="265">
        <v>0.64259999999999995</v>
      </c>
      <c r="G94" s="265">
        <v>0.91139999999999999</v>
      </c>
      <c r="H94" s="265">
        <v>0.92430000000000001</v>
      </c>
      <c r="I94" s="265">
        <v>0.50180000000000002</v>
      </c>
      <c r="J94" s="385">
        <v>6.3300293708805695</v>
      </c>
    </row>
    <row r="95" spans="1:10" ht="12.75" x14ac:dyDescent="0.2">
      <c r="A95" s="99" t="s">
        <v>99</v>
      </c>
      <c r="B95" s="100">
        <v>3027</v>
      </c>
      <c r="C95" s="100">
        <v>288.28571428571428</v>
      </c>
      <c r="D95" s="390">
        <v>6.4000000000000001E-2</v>
      </c>
      <c r="E95" s="264">
        <v>98310.82666666666</v>
      </c>
      <c r="F95" s="265">
        <v>0.68989999999999996</v>
      </c>
      <c r="G95" s="265">
        <v>0.89229999999999998</v>
      </c>
      <c r="H95" s="265">
        <v>0.93820000000000003</v>
      </c>
      <c r="I95" s="265">
        <v>0.5484</v>
      </c>
      <c r="J95" s="385">
        <v>5.2241032426391918</v>
      </c>
    </row>
    <row r="96" spans="1:10" ht="12.75" x14ac:dyDescent="0.2">
      <c r="A96" s="99" t="s">
        <v>100</v>
      </c>
      <c r="B96" s="100">
        <v>19758</v>
      </c>
      <c r="C96" s="100">
        <v>395.16</v>
      </c>
      <c r="D96" s="390">
        <v>0.03</v>
      </c>
      <c r="E96" s="264">
        <v>138827.66481012659</v>
      </c>
      <c r="F96" s="265">
        <v>0.68010000000000004</v>
      </c>
      <c r="G96" s="265">
        <v>0.85719999999999996</v>
      </c>
      <c r="H96" s="265">
        <v>0.90649999999999997</v>
      </c>
      <c r="I96" s="265">
        <v>0.50560000000000005</v>
      </c>
      <c r="J96" s="385">
        <v>5.2313609252951352</v>
      </c>
    </row>
    <row r="97" spans="1:10" ht="12.75" x14ac:dyDescent="0.2">
      <c r="A97" s="99" t="s">
        <v>101</v>
      </c>
      <c r="B97" s="100">
        <v>1101</v>
      </c>
      <c r="C97" s="100">
        <v>275.25</v>
      </c>
      <c r="D97" s="390">
        <v>6.6000000000000003E-2</v>
      </c>
      <c r="E97" s="264">
        <v>81674.998333333337</v>
      </c>
      <c r="F97" s="265">
        <v>0.69589999999999996</v>
      </c>
      <c r="G97" s="265">
        <v>0.89549999999999996</v>
      </c>
      <c r="H97" s="265">
        <v>0.93230000000000002</v>
      </c>
      <c r="I97" s="265">
        <v>0.56479999999999997</v>
      </c>
      <c r="J97" s="385">
        <v>3.1339015436009432</v>
      </c>
    </row>
    <row r="98" spans="1:10" ht="12.75" x14ac:dyDescent="0.2">
      <c r="A98" s="99" t="s">
        <v>102</v>
      </c>
      <c r="B98" s="100">
        <v>1127</v>
      </c>
      <c r="C98" s="100">
        <v>322</v>
      </c>
      <c r="D98" s="390">
        <v>5.2999999999999999E-2</v>
      </c>
      <c r="E98" s="264">
        <v>82820.567058823523</v>
      </c>
      <c r="F98" s="265">
        <v>0.68130000000000002</v>
      </c>
      <c r="G98" s="265">
        <v>0.86419999999999997</v>
      </c>
      <c r="H98" s="265">
        <v>0.9194</v>
      </c>
      <c r="I98" s="265">
        <v>0.53700000000000003</v>
      </c>
      <c r="J98" s="385">
        <v>4.0364421918458548</v>
      </c>
    </row>
    <row r="99" spans="1:10" ht="12.75" x14ac:dyDescent="0.2">
      <c r="A99" s="99" t="s">
        <v>103</v>
      </c>
      <c r="B99" s="100">
        <v>669</v>
      </c>
      <c r="C99" s="100">
        <v>669</v>
      </c>
      <c r="D99" s="390">
        <v>3.4000000000000002E-2</v>
      </c>
      <c r="E99" s="264">
        <v>213631.08499999999</v>
      </c>
      <c r="F99" s="265">
        <v>0.74909999999999999</v>
      </c>
      <c r="G99" s="265">
        <v>0.88639999999999997</v>
      </c>
      <c r="H99" s="265">
        <v>0.93400000000000005</v>
      </c>
      <c r="I99" s="265">
        <v>0.51639999999999997</v>
      </c>
      <c r="J99" s="385">
        <v>7.1461610004725422</v>
      </c>
    </row>
    <row r="100" spans="1:10" ht="12.75" x14ac:dyDescent="0.2">
      <c r="A100" s="99" t="s">
        <v>104</v>
      </c>
      <c r="B100" s="100">
        <v>8712</v>
      </c>
      <c r="C100" s="100">
        <v>670.15384615384619</v>
      </c>
      <c r="D100" s="390">
        <v>0.04</v>
      </c>
      <c r="E100" s="264">
        <v>137098.22949999999</v>
      </c>
      <c r="F100" s="265">
        <v>0.63739999999999997</v>
      </c>
      <c r="G100" s="265">
        <v>0.79059999999999997</v>
      </c>
      <c r="H100" s="265">
        <v>0.87019999999999997</v>
      </c>
      <c r="I100" s="265">
        <v>0.4168</v>
      </c>
      <c r="J100" s="385">
        <v>8.5631550781667745</v>
      </c>
    </row>
    <row r="101" spans="1:10" ht="12.75" x14ac:dyDescent="0.2">
      <c r="A101" s="99" t="s">
        <v>105</v>
      </c>
      <c r="B101" s="100">
        <v>2803</v>
      </c>
      <c r="C101" s="100">
        <v>467.16666666666669</v>
      </c>
      <c r="D101" s="390">
        <v>3.7999999999999999E-2</v>
      </c>
      <c r="E101" s="264">
        <v>109584.065</v>
      </c>
      <c r="F101" s="265">
        <v>0.61629999999999996</v>
      </c>
      <c r="G101" s="265">
        <v>0.8548</v>
      </c>
      <c r="H101" s="265">
        <v>0.89870000000000005</v>
      </c>
      <c r="I101" s="265">
        <v>0.36749999999999999</v>
      </c>
      <c r="J101" s="385">
        <v>5.0706533553086768</v>
      </c>
    </row>
    <row r="102" spans="1:10" ht="12.75" x14ac:dyDescent="0.2">
      <c r="A102" s="99" t="s">
        <v>106</v>
      </c>
      <c r="B102" s="100">
        <v>5047</v>
      </c>
      <c r="C102" s="100">
        <v>388.23076923076923</v>
      </c>
      <c r="D102" s="390">
        <v>5.9000000000000004E-2</v>
      </c>
      <c r="E102" s="264">
        <v>108572.02153846153</v>
      </c>
      <c r="F102" s="265">
        <v>0.64159999999999995</v>
      </c>
      <c r="G102" s="265">
        <v>0.93140000000000001</v>
      </c>
      <c r="H102" s="265">
        <v>0.93840000000000001</v>
      </c>
      <c r="I102" s="265">
        <v>0.48509999999999998</v>
      </c>
      <c r="J102" s="385">
        <v>4.5841823222264377</v>
      </c>
    </row>
    <row r="103" spans="1:10" ht="12.75" x14ac:dyDescent="0.2">
      <c r="A103" s="99" t="s">
        <v>107</v>
      </c>
      <c r="B103" s="100">
        <v>1128</v>
      </c>
      <c r="C103" s="100">
        <v>296.84210526315792</v>
      </c>
      <c r="D103" s="390">
        <v>3.2000000000000001E-2</v>
      </c>
      <c r="E103" s="264">
        <v>123477.03947368421</v>
      </c>
      <c r="F103" s="265">
        <v>0.61709999999999998</v>
      </c>
      <c r="G103" s="265">
        <v>0.89800000000000002</v>
      </c>
      <c r="H103" s="265">
        <v>0.94869999999999999</v>
      </c>
      <c r="I103" s="265">
        <v>0.42120000000000002</v>
      </c>
      <c r="J103" s="385">
        <v>5.0038651263863345</v>
      </c>
    </row>
    <row r="104" spans="1:10" ht="12.75" x14ac:dyDescent="0.2">
      <c r="A104" s="99" t="s">
        <v>108</v>
      </c>
      <c r="B104" s="100">
        <v>335</v>
      </c>
      <c r="C104" s="100">
        <v>446.66666666666669</v>
      </c>
      <c r="D104" s="390">
        <v>3.3000000000000002E-2</v>
      </c>
      <c r="E104" s="264">
        <v>161249.76</v>
      </c>
      <c r="F104" s="265">
        <v>0.76900000000000002</v>
      </c>
      <c r="G104" s="265">
        <v>0.83279999999999998</v>
      </c>
      <c r="H104" s="265">
        <v>0.95289999999999997</v>
      </c>
      <c r="I104" s="265">
        <v>0.47420000000000001</v>
      </c>
      <c r="J104" s="386">
        <v>7.5089370690567003</v>
      </c>
    </row>
    <row r="105" spans="1:10" s="219" customFormat="1" ht="17.25" customHeight="1" x14ac:dyDescent="0.2">
      <c r="A105" s="101" t="s">
        <v>3</v>
      </c>
      <c r="B105" s="102">
        <v>364780</v>
      </c>
      <c r="C105" s="102">
        <v>383.10184577414867</v>
      </c>
      <c r="D105" s="271">
        <v>3.9E-2</v>
      </c>
      <c r="E105" s="103">
        <v>115795.18710647633</v>
      </c>
      <c r="F105" s="104">
        <v>0.67248755057801468</v>
      </c>
      <c r="G105" s="104">
        <v>0.84490926037611713</v>
      </c>
      <c r="H105" s="104">
        <v>0.90855661757498973</v>
      </c>
      <c r="I105" s="104">
        <v>0.48875165048219149</v>
      </c>
      <c r="J105" s="105"/>
    </row>
    <row r="106" spans="1:10" ht="12.75" x14ac:dyDescent="0.2">
      <c r="A106" s="106"/>
      <c r="B106" s="107"/>
      <c r="C106" s="107"/>
      <c r="D106" s="108"/>
      <c r="E106" s="109"/>
      <c r="F106" s="110"/>
      <c r="G106" s="110"/>
      <c r="H106" s="110"/>
      <c r="I106" s="111"/>
    </row>
    <row r="107" spans="1:10" s="216" customFormat="1" ht="12.75" x14ac:dyDescent="0.2">
      <c r="A107" s="112">
        <f>SUBTOTAL(103,A5:A104)</f>
        <v>100</v>
      </c>
      <c r="B107" s="113">
        <f>SUBTOTAL(109,B5:B104)</f>
        <v>364776</v>
      </c>
      <c r="C107" s="114">
        <f>SUBTOTAL(101,C5:C104)</f>
        <v>382.38940737226477</v>
      </c>
      <c r="D107" s="115">
        <f>SUBTOTAL(101,D5:D104)</f>
        <v>3.9789999999999999E-2</v>
      </c>
      <c r="E107" s="345"/>
      <c r="F107" s="110"/>
      <c r="G107" s="110"/>
      <c r="H107" s="110"/>
      <c r="I107" s="110"/>
    </row>
    <row r="108" spans="1:10" ht="12.75" hidden="1" x14ac:dyDescent="0.2">
      <c r="A108" s="221" t="s">
        <v>184</v>
      </c>
      <c r="B108" s="107" t="s">
        <v>185</v>
      </c>
      <c r="C108" s="107" t="s">
        <v>186</v>
      </c>
      <c r="D108" s="108" t="s">
        <v>186</v>
      </c>
      <c r="E108" s="222"/>
      <c r="F108" s="110"/>
      <c r="G108" s="110"/>
      <c r="H108" s="110"/>
      <c r="I108" s="110"/>
    </row>
    <row r="109" spans="1:10" ht="12.75" hidden="1" x14ac:dyDescent="0.2">
      <c r="A109" s="221">
        <f>SUBTOTAL(103,A5:A103)</f>
        <v>99</v>
      </c>
      <c r="B109" s="223">
        <f>SUBTOTAL(109,B5:B103)</f>
        <v>364441</v>
      </c>
      <c r="C109" s="221">
        <f>SUBTOTAL(101,C5:C103)</f>
        <v>381.74014212686677</v>
      </c>
      <c r="D109" s="221">
        <f>SUBTOTAL(101,D5:D103)</f>
        <v>3.9858585858585857E-2</v>
      </c>
      <c r="E109" s="222"/>
      <c r="F109" s="110"/>
      <c r="G109" s="110"/>
      <c r="H109" s="110"/>
      <c r="I109" s="110"/>
    </row>
    <row r="110" spans="1:10" ht="12.75" x14ac:dyDescent="0.2">
      <c r="A110" s="221"/>
      <c r="B110" s="107"/>
      <c r="C110" s="107"/>
      <c r="D110" s="108"/>
      <c r="E110" s="222"/>
      <c r="F110" s="110"/>
      <c r="G110" s="110"/>
      <c r="H110" s="110"/>
      <c r="I110" s="110"/>
    </row>
    <row r="111" spans="1:10" s="224" customFormat="1" ht="12.75" x14ac:dyDescent="0.2">
      <c r="A111" s="381"/>
      <c r="B111" s="343"/>
      <c r="C111" s="379"/>
      <c r="D111" s="380"/>
      <c r="E111" s="344"/>
      <c r="F111" s="110"/>
      <c r="G111" s="110"/>
      <c r="H111" s="110"/>
      <c r="I111" s="110"/>
    </row>
    <row r="112" spans="1:10" ht="12.75" x14ac:dyDescent="0.2">
      <c r="A112" s="117"/>
      <c r="B112" s="107"/>
      <c r="C112" s="107"/>
      <c r="D112" s="108"/>
      <c r="E112" s="222"/>
      <c r="F112" s="110"/>
      <c r="G112" s="110"/>
      <c r="H112" s="110"/>
      <c r="I112" s="110"/>
    </row>
    <row r="113" spans="1:9" ht="12.75" x14ac:dyDescent="0.2">
      <c r="A113" s="116"/>
      <c r="B113" s="107"/>
      <c r="C113" s="107"/>
      <c r="D113" s="108"/>
      <c r="E113" s="222"/>
      <c r="F113" s="110"/>
      <c r="G113" s="110"/>
      <c r="H113" s="110"/>
      <c r="I113" s="110"/>
    </row>
    <row r="114" spans="1:9" ht="15" customHeight="1" x14ac:dyDescent="0.2">
      <c r="A114" s="347"/>
      <c r="B114" s="107"/>
      <c r="C114" s="107"/>
      <c r="D114" s="108"/>
      <c r="E114" s="109"/>
      <c r="F114" s="110"/>
      <c r="G114" s="110"/>
      <c r="H114" s="110"/>
      <c r="I114" s="111"/>
    </row>
    <row r="115" spans="1:9" ht="12.75" x14ac:dyDescent="0.2">
      <c r="A115" s="226"/>
      <c r="B115" s="107"/>
      <c r="C115" s="107"/>
      <c r="D115" s="108"/>
      <c r="E115" s="222"/>
      <c r="F115" s="227"/>
      <c r="G115" s="110"/>
      <c r="H115" s="110"/>
      <c r="I115" s="111"/>
    </row>
    <row r="116" spans="1:9" ht="12.75" x14ac:dyDescent="0.2">
      <c r="A116" s="226"/>
      <c r="B116" s="107"/>
      <c r="C116" s="107"/>
      <c r="D116" s="108"/>
      <c r="E116" s="222"/>
      <c r="F116" s="227"/>
      <c r="G116" s="110"/>
      <c r="H116" s="110"/>
      <c r="I116" s="111"/>
    </row>
    <row r="117" spans="1:9" ht="12.75" x14ac:dyDescent="0.2">
      <c r="A117" s="228"/>
      <c r="B117" s="107"/>
      <c r="C117" s="107"/>
      <c r="D117" s="108"/>
      <c r="E117" s="222"/>
      <c r="F117" s="227"/>
      <c r="G117" s="110"/>
      <c r="H117" s="110"/>
      <c r="I117" s="111"/>
    </row>
    <row r="118" spans="1:9" s="215" customFormat="1" ht="12.75" x14ac:dyDescent="0.2">
      <c r="A118" s="221"/>
      <c r="B118" s="107"/>
      <c r="C118" s="107"/>
      <c r="D118" s="108"/>
      <c r="E118" s="222"/>
      <c r="F118" s="110"/>
      <c r="G118" s="110"/>
      <c r="H118" s="110"/>
      <c r="I118" s="110"/>
    </row>
    <row r="119" spans="1:9" s="215" customFormat="1" ht="12.75" x14ac:dyDescent="0.2">
      <c r="A119" s="106"/>
      <c r="B119" s="107"/>
      <c r="C119" s="229"/>
      <c r="D119" s="229"/>
      <c r="E119" s="222"/>
      <c r="F119" s="110"/>
      <c r="G119" s="110"/>
      <c r="H119" s="110"/>
      <c r="I119" s="110"/>
    </row>
    <row r="120" spans="1:9" s="215" customFormat="1" ht="12.75" x14ac:dyDescent="0.2">
      <c r="A120" s="106"/>
      <c r="B120" s="107"/>
      <c r="C120" s="107"/>
      <c r="D120" s="230"/>
      <c r="E120" s="222"/>
      <c r="F120" s="110"/>
      <c r="G120" s="110"/>
      <c r="H120" s="110"/>
      <c r="I120" s="110"/>
    </row>
    <row r="121" spans="1:9" s="215" customFormat="1" ht="12.75" x14ac:dyDescent="0.2">
      <c r="A121" s="106"/>
      <c r="B121" s="107"/>
      <c r="C121" s="107"/>
      <c r="D121" s="108"/>
      <c r="E121" s="222"/>
      <c r="F121" s="110"/>
      <c r="G121" s="110"/>
      <c r="H121" s="110"/>
      <c r="I121" s="110"/>
    </row>
    <row r="122" spans="1:9" s="215" customFormat="1" ht="12.75" x14ac:dyDescent="0.2">
      <c r="A122" s="106"/>
      <c r="B122" s="107"/>
      <c r="C122" s="107"/>
      <c r="D122" s="229"/>
      <c r="E122" s="222"/>
      <c r="F122" s="110"/>
      <c r="G122" s="110"/>
      <c r="H122" s="110"/>
      <c r="I122" s="110"/>
    </row>
    <row r="123" spans="1:9" s="215" customFormat="1" ht="12.75" x14ac:dyDescent="0.2">
      <c r="A123" s="221"/>
      <c r="B123" s="107"/>
      <c r="C123" s="107"/>
      <c r="D123" s="108"/>
      <c r="E123" s="222"/>
      <c r="F123" s="110"/>
      <c r="G123" s="110"/>
      <c r="H123" s="110"/>
      <c r="I123" s="110"/>
    </row>
    <row r="124" spans="1:9" s="215" customFormat="1" ht="12.75" x14ac:dyDescent="0.2">
      <c r="A124" s="106"/>
      <c r="B124" s="107"/>
      <c r="C124" s="107"/>
      <c r="D124" s="108"/>
      <c r="E124" s="222"/>
      <c r="F124" s="110"/>
      <c r="G124" s="110"/>
      <c r="H124" s="110"/>
      <c r="I124" s="110"/>
    </row>
    <row r="125" spans="1:9" s="215" customFormat="1" ht="12.75" x14ac:dyDescent="0.2">
      <c r="A125" s="221"/>
      <c r="B125" s="107"/>
      <c r="C125" s="107"/>
      <c r="D125" s="108"/>
      <c r="E125" s="222"/>
      <c r="F125" s="110"/>
      <c r="G125" s="110"/>
      <c r="H125" s="110"/>
      <c r="I125" s="110"/>
    </row>
    <row r="126" spans="1:9" s="219" customFormat="1" ht="12.75" x14ac:dyDescent="0.2">
      <c r="A126" s="225"/>
      <c r="B126" s="231"/>
      <c r="C126" s="231"/>
      <c r="D126" s="232"/>
      <c r="E126" s="233"/>
      <c r="F126" s="234"/>
      <c r="G126" s="234"/>
      <c r="H126" s="234"/>
      <c r="I126" s="234"/>
    </row>
    <row r="127" spans="1:9" ht="12.75" x14ac:dyDescent="0.2">
      <c r="A127" s="226"/>
      <c r="B127" s="107"/>
      <c r="C127" s="107"/>
      <c r="D127" s="108"/>
      <c r="E127" s="222"/>
      <c r="F127" s="227"/>
      <c r="G127" s="110"/>
      <c r="H127" s="110"/>
      <c r="I127" s="111"/>
    </row>
    <row r="128" spans="1:9" ht="12.75" x14ac:dyDescent="0.2">
      <c r="A128" s="235"/>
      <c r="B128" s="107"/>
      <c r="C128" s="107"/>
      <c r="D128" s="108"/>
      <c r="E128" s="222"/>
      <c r="F128" s="227"/>
      <c r="G128" s="110"/>
      <c r="H128" s="110"/>
      <c r="I128" s="111"/>
    </row>
    <row r="129" spans="1:9" ht="12.75" x14ac:dyDescent="0.2">
      <c r="A129" s="226"/>
      <c r="B129" s="107"/>
      <c r="C129" s="107"/>
      <c r="D129" s="108"/>
      <c r="E129" s="222"/>
      <c r="F129" s="227"/>
      <c r="G129" s="110"/>
      <c r="H129" s="110"/>
      <c r="I129" s="111"/>
    </row>
    <row r="130" spans="1:9" ht="12.75" x14ac:dyDescent="0.2">
      <c r="A130" s="226"/>
      <c r="B130" s="107"/>
      <c r="C130" s="107"/>
      <c r="D130" s="108"/>
      <c r="E130" s="222"/>
      <c r="F130" s="227"/>
      <c r="G130" s="110"/>
      <c r="H130" s="110"/>
      <c r="I130" s="111"/>
    </row>
    <row r="131" spans="1:9" ht="12.75" x14ac:dyDescent="0.2">
      <c r="A131" s="226"/>
      <c r="B131" s="107"/>
      <c r="C131" s="107"/>
      <c r="D131" s="108"/>
      <c r="E131" s="222"/>
      <c r="F131" s="227"/>
      <c r="G131" s="110"/>
      <c r="H131" s="110"/>
      <c r="I131" s="111"/>
    </row>
    <row r="132" spans="1:9" ht="12.75" x14ac:dyDescent="0.2">
      <c r="A132" s="226"/>
      <c r="B132" s="107"/>
      <c r="C132" s="107"/>
      <c r="D132" s="108"/>
      <c r="E132" s="222"/>
      <c r="F132" s="227"/>
      <c r="G132" s="110"/>
      <c r="H132" s="110"/>
      <c r="I132" s="111"/>
    </row>
    <row r="133" spans="1:9" ht="12.75" x14ac:dyDescent="0.2">
      <c r="A133" s="226"/>
      <c r="B133" s="107"/>
      <c r="C133" s="107"/>
      <c r="D133" s="108"/>
      <c r="E133" s="222"/>
      <c r="F133" s="227"/>
      <c r="G133" s="110"/>
      <c r="H133" s="110"/>
      <c r="I133" s="111"/>
    </row>
    <row r="134" spans="1:9" ht="12.75" x14ac:dyDescent="0.2">
      <c r="A134" s="226"/>
      <c r="B134" s="107"/>
      <c r="C134" s="107"/>
      <c r="D134" s="108"/>
      <c r="E134" s="222"/>
      <c r="F134" s="227"/>
      <c r="G134" s="110"/>
      <c r="H134" s="110"/>
      <c r="I134" s="111"/>
    </row>
    <row r="135" spans="1:9" ht="12.75" x14ac:dyDescent="0.2">
      <c r="A135" s="226"/>
      <c r="B135" s="107"/>
      <c r="C135" s="107"/>
      <c r="D135" s="108"/>
      <c r="E135" s="222"/>
      <c r="F135" s="227"/>
      <c r="G135" s="110"/>
      <c r="H135" s="110"/>
      <c r="I135" s="111"/>
    </row>
    <row r="136" spans="1:9" ht="12.75" x14ac:dyDescent="0.2">
      <c r="A136" s="226"/>
      <c r="B136" s="107"/>
      <c r="C136" s="107"/>
      <c r="D136" s="108"/>
      <c r="E136" s="222"/>
      <c r="F136" s="227"/>
      <c r="G136" s="110"/>
      <c r="H136" s="110"/>
      <c r="I136" s="111"/>
    </row>
    <row r="137" spans="1:9" ht="12.75" x14ac:dyDescent="0.2">
      <c r="A137" s="226"/>
      <c r="B137" s="107"/>
      <c r="C137" s="107"/>
      <c r="D137" s="108"/>
      <c r="E137" s="222"/>
      <c r="F137" s="227"/>
      <c r="G137" s="110"/>
      <c r="H137" s="110"/>
      <c r="I137" s="111"/>
    </row>
    <row r="138" spans="1:9" ht="12.75" x14ac:dyDescent="0.2">
      <c r="A138" s="226"/>
      <c r="B138" s="107"/>
      <c r="C138" s="107"/>
      <c r="D138" s="108"/>
      <c r="E138" s="222"/>
      <c r="F138" s="227"/>
      <c r="G138" s="110"/>
      <c r="H138" s="110"/>
      <c r="I138" s="111"/>
    </row>
    <row r="139" spans="1:9" ht="12.75" x14ac:dyDescent="0.2">
      <c r="A139" s="226"/>
      <c r="B139" s="107"/>
      <c r="C139" s="107"/>
      <c r="D139" s="108"/>
      <c r="E139" s="222"/>
      <c r="F139" s="227"/>
      <c r="G139" s="110"/>
      <c r="H139" s="110"/>
      <c r="I139" s="111"/>
    </row>
    <row r="140" spans="1:9" ht="12.75" x14ac:dyDescent="0.2">
      <c r="A140" s="226"/>
      <c r="B140" s="107"/>
      <c r="C140" s="107"/>
      <c r="D140" s="108"/>
      <c r="E140" s="222"/>
      <c r="F140" s="227"/>
      <c r="G140" s="110"/>
      <c r="H140" s="110"/>
      <c r="I140" s="111"/>
    </row>
    <row r="141" spans="1:9" ht="12.75" x14ac:dyDescent="0.2">
      <c r="A141" s="226"/>
      <c r="B141" s="107"/>
      <c r="C141" s="107"/>
      <c r="D141" s="108"/>
      <c r="E141" s="222"/>
      <c r="F141" s="227"/>
      <c r="G141" s="110"/>
      <c r="H141" s="110"/>
      <c r="I141" s="111"/>
    </row>
    <row r="142" spans="1:9" ht="12.75" x14ac:dyDescent="0.2">
      <c r="A142" s="226"/>
      <c r="B142" s="107"/>
      <c r="C142" s="107"/>
      <c r="D142" s="108"/>
      <c r="E142" s="222"/>
      <c r="F142" s="227"/>
      <c r="G142" s="110"/>
      <c r="H142" s="110"/>
      <c r="I142" s="111"/>
    </row>
    <row r="143" spans="1:9" x14ac:dyDescent="0.2">
      <c r="A143" s="236"/>
      <c r="E143" s="239"/>
      <c r="F143" s="240"/>
    </row>
    <row r="144" spans="1:9" x14ac:dyDescent="0.2">
      <c r="A144" s="236"/>
      <c r="E144" s="239"/>
      <c r="F144" s="240"/>
    </row>
    <row r="145" spans="1:10" s="241" customFormat="1" x14ac:dyDescent="0.2">
      <c r="A145" s="236"/>
      <c r="B145" s="237"/>
      <c r="C145" s="237"/>
      <c r="D145" s="238"/>
      <c r="E145" s="239"/>
      <c r="F145" s="240"/>
      <c r="I145" s="242"/>
      <c r="J145" s="218"/>
    </row>
    <row r="146" spans="1:10" s="241" customFormat="1" x14ac:dyDescent="0.2">
      <c r="A146" s="236"/>
      <c r="B146" s="237"/>
      <c r="C146" s="237"/>
      <c r="D146" s="238"/>
      <c r="E146" s="239"/>
      <c r="F146" s="240"/>
      <c r="I146" s="242"/>
      <c r="J146" s="218"/>
    </row>
    <row r="147" spans="1:10" s="241" customFormat="1" x14ac:dyDescent="0.2">
      <c r="A147" s="236"/>
      <c r="B147" s="237"/>
      <c r="C147" s="237"/>
      <c r="D147" s="238"/>
      <c r="E147" s="239"/>
      <c r="F147" s="240"/>
      <c r="I147" s="242"/>
      <c r="J147" s="218"/>
    </row>
    <row r="148" spans="1:10" s="241" customFormat="1" x14ac:dyDescent="0.2">
      <c r="A148" s="236"/>
      <c r="B148" s="237"/>
      <c r="C148" s="237"/>
      <c r="D148" s="238"/>
      <c r="E148" s="239"/>
      <c r="F148" s="240"/>
      <c r="I148" s="242"/>
      <c r="J148" s="218"/>
    </row>
    <row r="149" spans="1:10" s="241" customFormat="1" x14ac:dyDescent="0.2">
      <c r="A149" s="236"/>
      <c r="B149" s="237"/>
      <c r="C149" s="237"/>
      <c r="D149" s="238"/>
      <c r="E149" s="239"/>
      <c r="F149" s="240"/>
      <c r="I149" s="242"/>
      <c r="J149" s="218"/>
    </row>
    <row r="150" spans="1:10" s="241" customFormat="1" x14ac:dyDescent="0.2">
      <c r="A150" s="236"/>
      <c r="B150" s="237"/>
      <c r="C150" s="237"/>
      <c r="D150" s="238"/>
      <c r="E150" s="239"/>
      <c r="F150" s="240"/>
      <c r="I150" s="242"/>
      <c r="J150" s="218"/>
    </row>
    <row r="151" spans="1:10" s="241" customFormat="1" x14ac:dyDescent="0.2">
      <c r="A151" s="236"/>
      <c r="B151" s="237"/>
      <c r="C151" s="237"/>
      <c r="D151" s="238"/>
      <c r="E151" s="239"/>
      <c r="F151" s="240"/>
      <c r="I151" s="242"/>
      <c r="J151" s="218"/>
    </row>
    <row r="152" spans="1:10" s="241" customFormat="1" x14ac:dyDescent="0.2">
      <c r="A152" s="236"/>
      <c r="B152" s="237"/>
      <c r="C152" s="237"/>
      <c r="D152" s="238"/>
      <c r="E152" s="239"/>
      <c r="F152" s="240"/>
      <c r="I152" s="242"/>
      <c r="J152" s="218"/>
    </row>
    <row r="153" spans="1:10" s="241" customFormat="1" x14ac:dyDescent="0.2">
      <c r="A153" s="236"/>
      <c r="B153" s="237"/>
      <c r="C153" s="237"/>
      <c r="D153" s="238"/>
      <c r="E153" s="239"/>
      <c r="F153" s="240"/>
      <c r="I153" s="242"/>
      <c r="J153" s="218"/>
    </row>
    <row r="154" spans="1:10" s="241" customFormat="1" x14ac:dyDescent="0.2">
      <c r="A154" s="236"/>
      <c r="B154" s="237"/>
      <c r="C154" s="237"/>
      <c r="D154" s="238"/>
      <c r="E154" s="239"/>
      <c r="F154" s="240"/>
      <c r="I154" s="242"/>
      <c r="J154" s="218"/>
    </row>
    <row r="155" spans="1:10" s="241" customFormat="1" x14ac:dyDescent="0.2">
      <c r="A155" s="236"/>
      <c r="B155" s="237"/>
      <c r="C155" s="237"/>
      <c r="D155" s="238"/>
      <c r="E155" s="239"/>
      <c r="F155" s="240"/>
      <c r="I155" s="242"/>
      <c r="J155" s="218"/>
    </row>
    <row r="156" spans="1:10" s="241" customFormat="1" x14ac:dyDescent="0.2">
      <c r="A156" s="236"/>
      <c r="B156" s="237"/>
      <c r="C156" s="237"/>
      <c r="D156" s="238"/>
      <c r="E156" s="239"/>
      <c r="F156" s="240"/>
      <c r="I156" s="242"/>
      <c r="J156" s="218"/>
    </row>
    <row r="157" spans="1:10" s="241" customFormat="1" x14ac:dyDescent="0.2">
      <c r="A157" s="236"/>
      <c r="B157" s="237"/>
      <c r="C157" s="237"/>
      <c r="D157" s="238"/>
      <c r="E157" s="239"/>
      <c r="F157" s="240"/>
      <c r="I157" s="242"/>
      <c r="J157" s="218"/>
    </row>
    <row r="158" spans="1:10" s="241" customFormat="1" x14ac:dyDescent="0.2">
      <c r="A158" s="236"/>
      <c r="B158" s="237"/>
      <c r="C158" s="237"/>
      <c r="D158" s="238"/>
      <c r="E158" s="239"/>
      <c r="F158" s="240"/>
      <c r="I158" s="242"/>
      <c r="J158" s="218"/>
    </row>
    <row r="159" spans="1:10" s="241" customFormat="1" x14ac:dyDescent="0.2">
      <c r="A159" s="236"/>
      <c r="B159" s="237"/>
      <c r="C159" s="237"/>
      <c r="D159" s="238"/>
      <c r="E159" s="239"/>
      <c r="F159" s="240"/>
      <c r="I159" s="242"/>
      <c r="J159" s="218"/>
    </row>
    <row r="160" spans="1:10" s="241" customFormat="1" x14ac:dyDescent="0.2">
      <c r="A160" s="236"/>
      <c r="B160" s="237"/>
      <c r="C160" s="237"/>
      <c r="D160" s="238"/>
      <c r="E160" s="239"/>
      <c r="F160" s="240"/>
      <c r="I160" s="242"/>
      <c r="J160" s="218"/>
    </row>
    <row r="161" spans="1:10" s="241" customFormat="1" x14ac:dyDescent="0.2">
      <c r="A161" s="236"/>
      <c r="B161" s="237"/>
      <c r="C161" s="237"/>
      <c r="D161" s="238"/>
      <c r="E161" s="239"/>
      <c r="F161" s="240"/>
      <c r="I161" s="242"/>
      <c r="J161" s="218"/>
    </row>
    <row r="162" spans="1:10" s="241" customFormat="1" x14ac:dyDescent="0.2">
      <c r="A162" s="236"/>
      <c r="B162" s="237"/>
      <c r="C162" s="237"/>
      <c r="D162" s="238"/>
      <c r="E162" s="239"/>
      <c r="F162" s="240"/>
      <c r="I162" s="242"/>
      <c r="J162" s="218"/>
    </row>
    <row r="163" spans="1:10" s="241" customFormat="1" x14ac:dyDescent="0.2">
      <c r="A163" s="236"/>
      <c r="B163" s="237"/>
      <c r="C163" s="237"/>
      <c r="D163" s="238"/>
      <c r="E163" s="239"/>
      <c r="F163" s="240"/>
      <c r="I163" s="242"/>
      <c r="J163" s="218"/>
    </row>
    <row r="164" spans="1:10" s="241" customFormat="1" x14ac:dyDescent="0.2">
      <c r="A164" s="236"/>
      <c r="B164" s="237"/>
      <c r="C164" s="237"/>
      <c r="D164" s="238"/>
      <c r="E164" s="239"/>
      <c r="F164" s="240"/>
      <c r="I164" s="242"/>
      <c r="J164" s="218"/>
    </row>
    <row r="165" spans="1:10" s="241" customFormat="1" x14ac:dyDescent="0.2">
      <c r="A165" s="236"/>
      <c r="B165" s="237"/>
      <c r="C165" s="237"/>
      <c r="D165" s="238"/>
      <c r="E165" s="239"/>
      <c r="F165" s="240"/>
      <c r="I165" s="242"/>
      <c r="J165" s="218"/>
    </row>
    <row r="166" spans="1:10" s="241" customFormat="1" x14ac:dyDescent="0.2">
      <c r="A166" s="236"/>
      <c r="B166" s="237"/>
      <c r="C166" s="237"/>
      <c r="D166" s="238"/>
      <c r="E166" s="239"/>
      <c r="F166" s="240"/>
      <c r="I166" s="242"/>
      <c r="J166" s="218"/>
    </row>
    <row r="167" spans="1:10" s="241" customFormat="1" x14ac:dyDescent="0.2">
      <c r="A167" s="236"/>
      <c r="B167" s="237"/>
      <c r="C167" s="237"/>
      <c r="D167" s="238"/>
      <c r="E167" s="239"/>
      <c r="F167" s="240"/>
      <c r="I167" s="242"/>
      <c r="J167" s="218"/>
    </row>
    <row r="168" spans="1:10" s="241" customFormat="1" x14ac:dyDescent="0.2">
      <c r="A168" s="236"/>
      <c r="B168" s="237"/>
      <c r="C168" s="237"/>
      <c r="D168" s="238"/>
      <c r="E168" s="239"/>
      <c r="F168" s="240"/>
      <c r="I168" s="242"/>
      <c r="J168" s="218"/>
    </row>
    <row r="169" spans="1:10" s="241" customFormat="1" x14ac:dyDescent="0.2">
      <c r="A169" s="236"/>
      <c r="B169" s="237"/>
      <c r="C169" s="237"/>
      <c r="D169" s="238"/>
      <c r="E169" s="239"/>
      <c r="F169" s="240"/>
      <c r="I169" s="242"/>
      <c r="J169" s="218"/>
    </row>
    <row r="170" spans="1:10" s="241" customFormat="1" x14ac:dyDescent="0.2">
      <c r="A170" s="236"/>
      <c r="B170" s="237"/>
      <c r="C170" s="237"/>
      <c r="D170" s="238"/>
      <c r="E170" s="239"/>
      <c r="F170" s="240"/>
      <c r="I170" s="242"/>
      <c r="J170" s="218"/>
    </row>
    <row r="171" spans="1:10" s="241" customFormat="1" x14ac:dyDescent="0.2">
      <c r="A171" s="236"/>
      <c r="B171" s="237"/>
      <c r="C171" s="237"/>
      <c r="D171" s="238"/>
      <c r="E171" s="239"/>
      <c r="F171" s="240"/>
      <c r="I171" s="242"/>
      <c r="J171" s="218"/>
    </row>
    <row r="172" spans="1:10" s="241" customFormat="1" x14ac:dyDescent="0.2">
      <c r="A172" s="236"/>
      <c r="B172" s="237"/>
      <c r="C172" s="237"/>
      <c r="D172" s="238"/>
      <c r="E172" s="239"/>
      <c r="F172" s="240"/>
      <c r="I172" s="242"/>
      <c r="J172" s="218"/>
    </row>
    <row r="173" spans="1:10" s="241" customFormat="1" x14ac:dyDescent="0.2">
      <c r="A173" s="236"/>
      <c r="B173" s="237"/>
      <c r="C173" s="237"/>
      <c r="D173" s="238"/>
      <c r="E173" s="239"/>
      <c r="F173" s="240"/>
      <c r="I173" s="242"/>
      <c r="J173" s="218"/>
    </row>
    <row r="174" spans="1:10" s="241" customFormat="1" x14ac:dyDescent="0.2">
      <c r="A174" s="236"/>
      <c r="B174" s="237"/>
      <c r="C174" s="237"/>
      <c r="D174" s="238"/>
      <c r="E174" s="239"/>
      <c r="F174" s="240"/>
      <c r="I174" s="242"/>
      <c r="J174" s="218"/>
    </row>
    <row r="175" spans="1:10" s="241" customFormat="1" x14ac:dyDescent="0.2">
      <c r="A175" s="236"/>
      <c r="B175" s="237"/>
      <c r="C175" s="237"/>
      <c r="D175" s="238"/>
      <c r="E175" s="239"/>
      <c r="F175" s="240"/>
      <c r="I175" s="242"/>
      <c r="J175" s="218"/>
    </row>
    <row r="176" spans="1:10" s="241" customFormat="1" x14ac:dyDescent="0.2">
      <c r="A176" s="236"/>
      <c r="B176" s="237"/>
      <c r="C176" s="237"/>
      <c r="D176" s="238"/>
      <c r="E176" s="239"/>
      <c r="F176" s="240"/>
      <c r="I176" s="242"/>
      <c r="J176" s="218"/>
    </row>
    <row r="177" spans="1:10" s="241" customFormat="1" x14ac:dyDescent="0.2">
      <c r="A177" s="236"/>
      <c r="B177" s="237"/>
      <c r="C177" s="237"/>
      <c r="D177" s="238"/>
      <c r="E177" s="239"/>
      <c r="F177" s="240"/>
      <c r="I177" s="242"/>
      <c r="J177" s="218"/>
    </row>
    <row r="178" spans="1:10" s="241" customFormat="1" x14ac:dyDescent="0.2">
      <c r="A178" s="236"/>
      <c r="B178" s="237"/>
      <c r="C178" s="237"/>
      <c r="D178" s="238"/>
      <c r="E178" s="239"/>
      <c r="F178" s="240"/>
      <c r="I178" s="242"/>
      <c r="J178" s="218"/>
    </row>
    <row r="179" spans="1:10" s="241" customFormat="1" x14ac:dyDescent="0.2">
      <c r="A179" s="236"/>
      <c r="B179" s="237"/>
      <c r="C179" s="237"/>
      <c r="D179" s="238"/>
      <c r="E179" s="239"/>
      <c r="F179" s="240"/>
      <c r="I179" s="242"/>
      <c r="J179" s="218"/>
    </row>
    <row r="180" spans="1:10" s="241" customFormat="1" x14ac:dyDescent="0.2">
      <c r="A180" s="236"/>
      <c r="B180" s="237"/>
      <c r="C180" s="237"/>
      <c r="D180" s="238"/>
      <c r="E180" s="239"/>
      <c r="F180" s="240"/>
      <c r="I180" s="242"/>
      <c r="J180" s="218"/>
    </row>
    <row r="181" spans="1:10" s="241" customFormat="1" x14ac:dyDescent="0.2">
      <c r="A181" s="236"/>
      <c r="B181" s="237"/>
      <c r="C181" s="237"/>
      <c r="D181" s="238"/>
      <c r="E181" s="239"/>
      <c r="F181" s="240"/>
      <c r="I181" s="242"/>
      <c r="J181" s="218"/>
    </row>
    <row r="182" spans="1:10" s="241" customFormat="1" x14ac:dyDescent="0.2">
      <c r="A182" s="236"/>
      <c r="B182" s="237"/>
      <c r="C182" s="237"/>
      <c r="D182" s="238"/>
      <c r="E182" s="239"/>
      <c r="F182" s="240"/>
      <c r="I182" s="242"/>
      <c r="J182" s="218"/>
    </row>
    <row r="183" spans="1:10" s="241" customFormat="1" x14ac:dyDescent="0.2">
      <c r="A183" s="236"/>
      <c r="B183" s="237"/>
      <c r="C183" s="237"/>
      <c r="D183" s="238"/>
      <c r="E183" s="239"/>
      <c r="F183" s="240"/>
      <c r="I183" s="242"/>
      <c r="J183" s="218"/>
    </row>
    <row r="184" spans="1:10" s="241" customFormat="1" x14ac:dyDescent="0.2">
      <c r="A184" s="236"/>
      <c r="B184" s="237"/>
      <c r="C184" s="237"/>
      <c r="D184" s="238"/>
      <c r="E184" s="239"/>
      <c r="F184" s="240"/>
      <c r="I184" s="242"/>
      <c r="J184" s="218"/>
    </row>
    <row r="185" spans="1:10" s="241" customFormat="1" x14ac:dyDescent="0.2">
      <c r="A185" s="236"/>
      <c r="B185" s="237"/>
      <c r="C185" s="237"/>
      <c r="D185" s="238"/>
      <c r="E185" s="239"/>
      <c r="F185" s="240"/>
      <c r="I185" s="242"/>
      <c r="J185" s="218"/>
    </row>
    <row r="186" spans="1:10" s="241" customFormat="1" x14ac:dyDescent="0.2">
      <c r="A186" s="236"/>
      <c r="B186" s="237"/>
      <c r="C186" s="237"/>
      <c r="D186" s="238"/>
      <c r="E186" s="239"/>
      <c r="F186" s="240"/>
      <c r="I186" s="242"/>
      <c r="J186" s="218"/>
    </row>
    <row r="187" spans="1:10" s="241" customFormat="1" x14ac:dyDescent="0.2">
      <c r="A187" s="236"/>
      <c r="B187" s="237"/>
      <c r="C187" s="237"/>
      <c r="D187" s="238"/>
      <c r="E187" s="239"/>
      <c r="F187" s="240"/>
      <c r="I187" s="242"/>
      <c r="J187" s="218"/>
    </row>
    <row r="188" spans="1:10" s="241" customFormat="1" x14ac:dyDescent="0.2">
      <c r="A188" s="236"/>
      <c r="B188" s="237"/>
      <c r="C188" s="237"/>
      <c r="D188" s="238"/>
      <c r="E188" s="239"/>
      <c r="F188" s="240"/>
      <c r="I188" s="242"/>
      <c r="J188" s="218"/>
    </row>
    <row r="189" spans="1:10" s="241" customFormat="1" x14ac:dyDescent="0.2">
      <c r="A189" s="236"/>
      <c r="B189" s="237"/>
      <c r="C189" s="237"/>
      <c r="D189" s="238"/>
      <c r="E189" s="239"/>
      <c r="F189" s="240"/>
      <c r="I189" s="242"/>
      <c r="J189" s="218"/>
    </row>
    <row r="190" spans="1:10" s="241" customFormat="1" x14ac:dyDescent="0.2">
      <c r="A190" s="236"/>
      <c r="B190" s="237"/>
      <c r="C190" s="237"/>
      <c r="D190" s="238"/>
      <c r="E190" s="239"/>
      <c r="F190" s="240"/>
      <c r="I190" s="242"/>
      <c r="J190" s="218"/>
    </row>
    <row r="191" spans="1:10" s="241" customFormat="1" x14ac:dyDescent="0.2">
      <c r="A191" s="236"/>
      <c r="B191" s="237"/>
      <c r="C191" s="237"/>
      <c r="D191" s="238"/>
      <c r="E191" s="239"/>
      <c r="F191" s="240"/>
      <c r="I191" s="242"/>
      <c r="J191" s="218"/>
    </row>
    <row r="192" spans="1:10" s="241" customFormat="1" x14ac:dyDescent="0.2">
      <c r="A192" s="236"/>
      <c r="B192" s="237"/>
      <c r="C192" s="237"/>
      <c r="D192" s="238"/>
      <c r="E192" s="239"/>
      <c r="F192" s="240"/>
      <c r="I192" s="242"/>
      <c r="J192" s="218"/>
    </row>
    <row r="193" spans="1:10" s="241" customFormat="1" x14ac:dyDescent="0.2">
      <c r="A193" s="236"/>
      <c r="B193" s="237"/>
      <c r="C193" s="237"/>
      <c r="D193" s="238"/>
      <c r="E193" s="239"/>
      <c r="F193" s="240"/>
      <c r="I193" s="242"/>
      <c r="J193" s="218"/>
    </row>
    <row r="194" spans="1:10" s="241" customFormat="1" x14ac:dyDescent="0.2">
      <c r="A194" s="236"/>
      <c r="B194" s="237"/>
      <c r="C194" s="237"/>
      <c r="D194" s="238"/>
      <c r="E194" s="239"/>
      <c r="F194" s="240"/>
      <c r="I194" s="242"/>
      <c r="J194" s="218"/>
    </row>
    <row r="195" spans="1:10" s="241" customFormat="1" x14ac:dyDescent="0.2">
      <c r="A195" s="236"/>
      <c r="B195" s="237"/>
      <c r="C195" s="237"/>
      <c r="D195" s="238"/>
      <c r="E195" s="239"/>
      <c r="F195" s="240"/>
      <c r="I195" s="242"/>
      <c r="J195" s="218"/>
    </row>
    <row r="196" spans="1:10" s="241" customFormat="1" x14ac:dyDescent="0.2">
      <c r="A196" s="236"/>
      <c r="B196" s="237"/>
      <c r="C196" s="237"/>
      <c r="D196" s="238"/>
      <c r="E196" s="239"/>
      <c r="F196" s="240"/>
      <c r="I196" s="242"/>
      <c r="J196" s="218"/>
    </row>
    <row r="197" spans="1:10" s="241" customFormat="1" x14ac:dyDescent="0.2">
      <c r="A197" s="236"/>
      <c r="B197" s="237"/>
      <c r="C197" s="237"/>
      <c r="D197" s="238"/>
      <c r="E197" s="239"/>
      <c r="F197" s="240"/>
      <c r="I197" s="242"/>
      <c r="J197" s="218"/>
    </row>
    <row r="198" spans="1:10" s="241" customFormat="1" x14ac:dyDescent="0.2">
      <c r="A198" s="236"/>
      <c r="B198" s="237"/>
      <c r="C198" s="237"/>
      <c r="D198" s="238"/>
      <c r="E198" s="239"/>
      <c r="F198" s="240"/>
      <c r="I198" s="242"/>
      <c r="J198" s="218"/>
    </row>
    <row r="199" spans="1:10" s="241" customFormat="1" x14ac:dyDescent="0.2">
      <c r="A199" s="236"/>
      <c r="B199" s="237"/>
      <c r="C199" s="237"/>
      <c r="D199" s="238"/>
      <c r="E199" s="239"/>
      <c r="F199" s="240"/>
      <c r="I199" s="242"/>
      <c r="J199" s="218"/>
    </row>
    <row r="200" spans="1:10" s="241" customFormat="1" x14ac:dyDescent="0.2">
      <c r="A200" s="236"/>
      <c r="B200" s="237"/>
      <c r="C200" s="237"/>
      <c r="D200" s="238"/>
      <c r="E200" s="239"/>
      <c r="F200" s="240"/>
      <c r="I200" s="242"/>
      <c r="J200" s="218"/>
    </row>
    <row r="201" spans="1:10" s="241" customFormat="1" x14ac:dyDescent="0.2">
      <c r="A201" s="236"/>
      <c r="B201" s="237"/>
      <c r="C201" s="237"/>
      <c r="D201" s="238"/>
      <c r="E201" s="239"/>
      <c r="F201" s="240"/>
      <c r="I201" s="242"/>
      <c r="J201" s="218"/>
    </row>
    <row r="202" spans="1:10" s="241" customFormat="1" x14ac:dyDescent="0.2">
      <c r="A202" s="236"/>
      <c r="B202" s="237"/>
      <c r="C202" s="237"/>
      <c r="D202" s="238"/>
      <c r="E202" s="239"/>
      <c r="F202" s="240"/>
      <c r="I202" s="242"/>
      <c r="J202" s="218"/>
    </row>
    <row r="203" spans="1:10" s="241" customFormat="1" x14ac:dyDescent="0.2">
      <c r="A203" s="236"/>
      <c r="B203" s="237"/>
      <c r="C203" s="237"/>
      <c r="D203" s="238"/>
      <c r="E203" s="239"/>
      <c r="F203" s="240"/>
      <c r="I203" s="242"/>
      <c r="J203" s="218"/>
    </row>
    <row r="204" spans="1:10" s="241" customFormat="1" x14ac:dyDescent="0.2">
      <c r="A204" s="236"/>
      <c r="B204" s="237"/>
      <c r="C204" s="237"/>
      <c r="D204" s="238"/>
      <c r="E204" s="239"/>
      <c r="F204" s="240"/>
      <c r="I204" s="242"/>
      <c r="J204" s="218"/>
    </row>
    <row r="205" spans="1:10" s="241" customFormat="1" x14ac:dyDescent="0.2">
      <c r="A205" s="236"/>
      <c r="B205" s="237"/>
      <c r="C205" s="237"/>
      <c r="D205" s="238"/>
      <c r="E205" s="239"/>
      <c r="F205" s="240"/>
      <c r="I205" s="242"/>
      <c r="J205" s="218"/>
    </row>
  </sheetData>
  <sheetProtection formatCells="0" formatColumns="0" formatRows="0" insertColumns="0" insertRows="0" insertHyperlinks="0" deleteColumns="0" deleteRows="0" sort="0"/>
  <sortState xmlns:xlrd2="http://schemas.microsoft.com/office/spreadsheetml/2017/richdata2" ref="A5:J104">
    <sortCondition ref="A5:A104"/>
  </sortState>
  <mergeCells count="2">
    <mergeCell ref="A1:D2"/>
    <mergeCell ref="J1:J4"/>
  </mergeCells>
  <printOptions gridLines="1"/>
  <pageMargins left="0.17" right="0" top="0.79" bottom="0.55000000000000004" header="0.5" footer="0.39"/>
  <pageSetup scale="90" fitToHeight="4" orientation="landscape" r:id="rId1"/>
  <headerFooter alignWithMargins="0">
    <oddFooter>&amp;C&amp;"Arial,Bold"&amp;9Page &amp;P of &amp;N&amp;R&amp;"Arial,Bold"&amp;9last revised &amp;D</oddFooter>
  </headerFooter>
  <rowBreaks count="1" manualBreakCount="1">
    <brk id="118" min="1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AS118"/>
  <sheetViews>
    <sheetView workbookViewId="0">
      <pane xSplit="2" ySplit="3" topLeftCell="AI40" activePane="bottomRight" state="frozen"/>
      <selection activeCell="D7" sqref="D7"/>
      <selection pane="topRight" activeCell="D7" sqref="D7"/>
      <selection pane="bottomLeft" activeCell="D7" sqref="D7"/>
      <selection pane="bottomRight" activeCell="A109" sqref="A109"/>
    </sheetView>
  </sheetViews>
  <sheetFormatPr defaultColWidth="9.140625" defaultRowHeight="12.75" x14ac:dyDescent="0.2"/>
  <cols>
    <col min="1" max="1" width="15.7109375" style="118" bestFit="1" customWidth="1"/>
    <col min="2" max="2" width="25.85546875" style="118" customWidth="1"/>
    <col min="3" max="3" width="15.140625" style="154" bestFit="1" customWidth="1"/>
    <col min="4" max="4" width="14" style="155" bestFit="1" customWidth="1"/>
    <col min="5" max="5" width="12" style="156" bestFit="1" customWidth="1"/>
    <col min="6" max="6" width="10.5703125" style="157" customWidth="1"/>
    <col min="7" max="7" width="11" style="156" bestFit="1" customWidth="1"/>
    <col min="8" max="8" width="12.85546875" style="158" bestFit="1" customWidth="1"/>
    <col min="9" max="9" width="10.7109375" style="156" bestFit="1" customWidth="1"/>
    <col min="10" max="10" width="13.5703125" style="157" customWidth="1"/>
    <col min="11" max="11" width="16.85546875" style="159" bestFit="1" customWidth="1"/>
    <col min="12" max="12" width="12.140625" style="160" bestFit="1" customWidth="1"/>
    <col min="13" max="13" width="14" style="161" bestFit="1" customWidth="1"/>
    <col min="14" max="14" width="12" style="156" bestFit="1" customWidth="1"/>
    <col min="15" max="15" width="18" style="162" bestFit="1" customWidth="1"/>
    <col min="16" max="16" width="9.85546875" style="158" bestFit="1" customWidth="1"/>
    <col min="17" max="17" width="9.28515625" style="157" bestFit="1" customWidth="1"/>
    <col min="18" max="18" width="10.5703125" style="156" bestFit="1" customWidth="1"/>
    <col min="19" max="19" width="10.5703125" style="162" customWidth="1"/>
    <col min="20" max="20" width="9.85546875" style="158" bestFit="1" customWidth="1"/>
    <col min="21" max="21" width="9.28515625" style="157" bestFit="1" customWidth="1"/>
    <col min="22" max="22" width="7.7109375" style="156" bestFit="1" customWidth="1"/>
    <col min="23" max="23" width="8.42578125" style="162" bestFit="1" customWidth="1"/>
    <col min="24" max="24" width="9.85546875" style="158" bestFit="1" customWidth="1"/>
    <col min="25" max="25" width="9.28515625" style="157" bestFit="1" customWidth="1"/>
    <col min="26" max="26" width="8.5703125" style="156" bestFit="1" customWidth="1"/>
    <col min="27" max="27" width="8.42578125" style="162" bestFit="1" customWidth="1"/>
    <col min="28" max="28" width="9.85546875" style="158" bestFit="1" customWidth="1"/>
    <col min="29" max="29" width="9.28515625" style="157" bestFit="1" customWidth="1"/>
    <col min="30" max="30" width="9.85546875" style="158" bestFit="1" customWidth="1"/>
    <col min="31" max="31" width="14.42578125" style="158" customWidth="1"/>
    <col min="32" max="32" width="10.42578125" style="156" customWidth="1"/>
    <col min="33" max="33" width="16" style="157" customWidth="1"/>
    <col min="34" max="34" width="9.85546875" style="158" bestFit="1" customWidth="1"/>
    <col min="35" max="35" width="19.5703125" style="157" customWidth="1"/>
    <col min="36" max="36" width="9.85546875" style="156" bestFit="1" customWidth="1"/>
    <col min="37" max="37" width="9.28515625" style="157" bestFit="1" customWidth="1"/>
    <col min="38" max="38" width="9.85546875" style="156" bestFit="1" customWidth="1"/>
    <col min="39" max="39" width="14" style="157" customWidth="1"/>
    <col min="40" max="40" width="9.140625" style="156"/>
    <col min="41" max="41" width="8.42578125" style="162" bestFit="1" customWidth="1"/>
    <col min="42" max="42" width="9.85546875" style="158" bestFit="1" customWidth="1"/>
    <col min="43" max="43" width="9.28515625" style="157" bestFit="1" customWidth="1"/>
    <col min="44" max="44" width="9.85546875" style="156" bestFit="1" customWidth="1"/>
    <col min="45" max="45" width="10.5703125" style="157" customWidth="1"/>
    <col min="46" max="16384" width="9.140625" style="118"/>
  </cols>
  <sheetData>
    <row r="1" spans="1:45" ht="24" customHeight="1" x14ac:dyDescent="0.2">
      <c r="A1" s="419" t="s">
        <v>338</v>
      </c>
      <c r="B1" s="420"/>
      <c r="C1" s="410" t="s">
        <v>187</v>
      </c>
      <c r="D1" s="411"/>
      <c r="E1" s="399" t="s">
        <v>117</v>
      </c>
      <c r="F1" s="402"/>
      <c r="G1" s="399" t="s">
        <v>188</v>
      </c>
      <c r="H1" s="402"/>
      <c r="I1" s="399" t="s">
        <v>189</v>
      </c>
      <c r="J1" s="402"/>
      <c r="K1" s="422" t="s">
        <v>335</v>
      </c>
      <c r="L1" s="423"/>
      <c r="M1" s="424"/>
      <c r="N1" s="399" t="s">
        <v>190</v>
      </c>
      <c r="O1" s="400"/>
      <c r="P1" s="400"/>
      <c r="Q1" s="402"/>
      <c r="R1" s="399" t="s">
        <v>191</v>
      </c>
      <c r="S1" s="400"/>
      <c r="T1" s="400"/>
      <c r="U1" s="403"/>
      <c r="V1" s="399" t="s">
        <v>171</v>
      </c>
      <c r="W1" s="400"/>
      <c r="X1" s="400"/>
      <c r="Y1" s="403"/>
      <c r="Z1" s="399" t="s">
        <v>192</v>
      </c>
      <c r="AA1" s="400"/>
      <c r="AB1" s="400"/>
      <c r="AC1" s="403"/>
      <c r="AD1" s="399" t="s">
        <v>193</v>
      </c>
      <c r="AE1" s="403"/>
      <c r="AF1" s="399" t="s">
        <v>194</v>
      </c>
      <c r="AG1" s="402"/>
      <c r="AH1" s="400" t="s">
        <v>195</v>
      </c>
      <c r="AI1" s="401"/>
      <c r="AJ1" s="399" t="s">
        <v>196</v>
      </c>
      <c r="AK1" s="403"/>
      <c r="AL1" s="399" t="s">
        <v>197</v>
      </c>
      <c r="AM1" s="403"/>
      <c r="AN1" s="399" t="s">
        <v>198</v>
      </c>
      <c r="AO1" s="400"/>
      <c r="AP1" s="401"/>
      <c r="AQ1" s="402"/>
      <c r="AR1" s="399" t="s">
        <v>199</v>
      </c>
      <c r="AS1" s="402"/>
    </row>
    <row r="2" spans="1:45" ht="34.5" customHeight="1" thickBot="1" x14ac:dyDescent="0.25">
      <c r="A2" s="421"/>
      <c r="B2" s="420"/>
      <c r="C2" s="404" t="s">
        <v>200</v>
      </c>
      <c r="D2" s="398"/>
      <c r="E2" s="405" t="s">
        <v>201</v>
      </c>
      <c r="F2" s="406"/>
      <c r="G2" s="405" t="s">
        <v>202</v>
      </c>
      <c r="H2" s="406"/>
      <c r="I2" s="405" t="s">
        <v>203</v>
      </c>
      <c r="J2" s="406"/>
      <c r="K2" s="407" t="s">
        <v>204</v>
      </c>
      <c r="L2" s="408"/>
      <c r="M2" s="409"/>
      <c r="N2" s="418" t="s">
        <v>205</v>
      </c>
      <c r="O2" s="408"/>
      <c r="P2" s="408"/>
      <c r="Q2" s="409"/>
      <c r="R2" s="418" t="s">
        <v>205</v>
      </c>
      <c r="S2" s="408"/>
      <c r="T2" s="408"/>
      <c r="U2" s="409"/>
      <c r="V2" s="418" t="s">
        <v>205</v>
      </c>
      <c r="W2" s="408"/>
      <c r="X2" s="408"/>
      <c r="Y2" s="409"/>
      <c r="Z2" s="397" t="s">
        <v>205</v>
      </c>
      <c r="AA2" s="412"/>
      <c r="AB2" s="412"/>
      <c r="AC2" s="398"/>
      <c r="AD2" s="397" t="s">
        <v>205</v>
      </c>
      <c r="AE2" s="415"/>
      <c r="AF2" s="397" t="s">
        <v>205</v>
      </c>
      <c r="AG2" s="398"/>
      <c r="AH2" s="397" t="s">
        <v>205</v>
      </c>
      <c r="AI2" s="398"/>
      <c r="AJ2" s="397" t="s">
        <v>205</v>
      </c>
      <c r="AK2" s="398"/>
      <c r="AL2" s="397" t="s">
        <v>205</v>
      </c>
      <c r="AM2" s="398"/>
      <c r="AN2" s="397" t="s">
        <v>205</v>
      </c>
      <c r="AO2" s="412"/>
      <c r="AP2" s="412"/>
      <c r="AQ2" s="398"/>
      <c r="AR2" s="413" t="s">
        <v>205</v>
      </c>
      <c r="AS2" s="414"/>
    </row>
    <row r="3" spans="1:45" ht="13.5" customHeight="1" x14ac:dyDescent="0.2">
      <c r="A3" s="119" t="s">
        <v>109</v>
      </c>
      <c r="B3" s="120" t="s">
        <v>110</v>
      </c>
      <c r="C3" s="121" t="s">
        <v>206</v>
      </c>
      <c r="D3" s="121" t="s">
        <v>207</v>
      </c>
      <c r="E3" s="122" t="s">
        <v>117</v>
      </c>
      <c r="F3" s="122" t="s">
        <v>179</v>
      </c>
      <c r="G3" s="122" t="s">
        <v>115</v>
      </c>
      <c r="H3" s="122" t="s">
        <v>208</v>
      </c>
      <c r="I3" s="122" t="s">
        <v>209</v>
      </c>
      <c r="J3" s="122" t="s">
        <v>210</v>
      </c>
      <c r="K3" s="123" t="s">
        <v>211</v>
      </c>
      <c r="L3" s="123" t="s">
        <v>212</v>
      </c>
      <c r="M3" s="123" t="s">
        <v>213</v>
      </c>
      <c r="N3" s="122" t="s">
        <v>214</v>
      </c>
      <c r="O3" s="122" t="s">
        <v>215</v>
      </c>
      <c r="P3" s="122" t="s">
        <v>216</v>
      </c>
      <c r="Q3" s="122" t="s">
        <v>217</v>
      </c>
      <c r="R3" s="122" t="s">
        <v>214</v>
      </c>
      <c r="S3" s="122" t="s">
        <v>215</v>
      </c>
      <c r="T3" s="122" t="s">
        <v>216</v>
      </c>
      <c r="U3" s="122" t="s">
        <v>217</v>
      </c>
      <c r="V3" s="122" t="s">
        <v>214</v>
      </c>
      <c r="W3" s="122" t="s">
        <v>215</v>
      </c>
      <c r="X3" s="122" t="s">
        <v>216</v>
      </c>
      <c r="Y3" s="122" t="s">
        <v>217</v>
      </c>
      <c r="Z3" s="120" t="s">
        <v>214</v>
      </c>
      <c r="AA3" s="120" t="s">
        <v>215</v>
      </c>
      <c r="AB3" s="120" t="s">
        <v>216</v>
      </c>
      <c r="AC3" s="120" t="s">
        <v>217</v>
      </c>
      <c r="AD3" s="120" t="s">
        <v>216</v>
      </c>
      <c r="AE3" s="120" t="s">
        <v>217</v>
      </c>
      <c r="AF3" s="120" t="s">
        <v>216</v>
      </c>
      <c r="AG3" s="120" t="s">
        <v>217</v>
      </c>
      <c r="AH3" s="120" t="s">
        <v>216</v>
      </c>
      <c r="AI3" s="120" t="s">
        <v>217</v>
      </c>
      <c r="AJ3" s="120" t="s">
        <v>216</v>
      </c>
      <c r="AK3" s="120" t="s">
        <v>217</v>
      </c>
      <c r="AL3" s="120" t="s">
        <v>216</v>
      </c>
      <c r="AM3" s="120" t="s">
        <v>217</v>
      </c>
      <c r="AN3" s="120" t="s">
        <v>214</v>
      </c>
      <c r="AO3" s="120" t="s">
        <v>215</v>
      </c>
      <c r="AP3" s="120" t="s">
        <v>216</v>
      </c>
      <c r="AQ3" s="120" t="s">
        <v>217</v>
      </c>
      <c r="AR3" s="120" t="s">
        <v>216</v>
      </c>
      <c r="AS3" s="120" t="s">
        <v>217</v>
      </c>
    </row>
    <row r="4" spans="1:45" ht="13.5" customHeight="1" x14ac:dyDescent="0.2">
      <c r="A4" s="124" t="s">
        <v>142</v>
      </c>
      <c r="B4" s="214" t="str">
        <f>'Incentive Goal'!B3</f>
        <v>ALAMANCE</v>
      </c>
      <c r="C4" s="125">
        <v>12</v>
      </c>
      <c r="D4" s="125">
        <v>18.5</v>
      </c>
      <c r="E4" s="300">
        <v>6585</v>
      </c>
      <c r="F4" s="301">
        <v>548.75</v>
      </c>
      <c r="G4" s="302">
        <v>102</v>
      </c>
      <c r="H4" s="301">
        <v>8.5</v>
      </c>
      <c r="I4" s="302">
        <v>80</v>
      </c>
      <c r="J4" s="301">
        <v>6.666666666666667</v>
      </c>
      <c r="K4" s="126">
        <v>2569989.14</v>
      </c>
      <c r="L4" s="126">
        <v>214165.76166666669</v>
      </c>
      <c r="M4" s="126">
        <v>138918.3318918919</v>
      </c>
      <c r="N4" s="127">
        <v>31977</v>
      </c>
      <c r="O4" s="125">
        <v>2664.75</v>
      </c>
      <c r="P4" s="127">
        <v>243</v>
      </c>
      <c r="Q4" s="125">
        <v>20.25</v>
      </c>
      <c r="R4" s="127">
        <v>433</v>
      </c>
      <c r="S4" s="125">
        <v>36.083333333333336</v>
      </c>
      <c r="T4" s="127">
        <v>15</v>
      </c>
      <c r="U4" s="125">
        <v>1.25</v>
      </c>
      <c r="V4" s="127">
        <v>74</v>
      </c>
      <c r="W4" s="125">
        <v>6.166666666666667</v>
      </c>
      <c r="X4" s="127">
        <v>103</v>
      </c>
      <c r="Y4" s="125">
        <v>8.5833333333333339</v>
      </c>
      <c r="Z4" s="127">
        <v>165</v>
      </c>
      <c r="AA4" s="125">
        <v>13.75</v>
      </c>
      <c r="AB4" s="127">
        <v>73</v>
      </c>
      <c r="AC4" s="125">
        <v>6.083333333333333</v>
      </c>
      <c r="AD4" s="128">
        <v>123</v>
      </c>
      <c r="AE4" s="125">
        <v>10.25</v>
      </c>
      <c r="AF4" s="127">
        <v>44</v>
      </c>
      <c r="AG4" s="125">
        <v>3.6666666666666665</v>
      </c>
      <c r="AH4" s="127">
        <v>122</v>
      </c>
      <c r="AI4" s="125">
        <v>10.166666666666666</v>
      </c>
      <c r="AJ4" s="127">
        <v>15</v>
      </c>
      <c r="AK4" s="125">
        <v>1.25</v>
      </c>
      <c r="AL4" s="127">
        <v>821</v>
      </c>
      <c r="AM4" s="125">
        <v>68.416666666666671</v>
      </c>
      <c r="AN4" s="127">
        <v>561</v>
      </c>
      <c r="AO4" s="125">
        <v>46.75</v>
      </c>
      <c r="AP4" s="127">
        <v>819</v>
      </c>
      <c r="AQ4" s="125">
        <v>68.25</v>
      </c>
      <c r="AR4" s="127">
        <v>248</v>
      </c>
      <c r="AS4" s="125">
        <v>20.666666666666668</v>
      </c>
    </row>
    <row r="5" spans="1:45" ht="13.5" customHeight="1" x14ac:dyDescent="0.2">
      <c r="A5" s="124" t="s">
        <v>153</v>
      </c>
      <c r="B5" s="214" t="str">
        <f>'Incentive Goal'!B4</f>
        <v>ALEXANDER</v>
      </c>
      <c r="C5" s="125">
        <v>3</v>
      </c>
      <c r="D5" s="125">
        <v>4</v>
      </c>
      <c r="E5" s="300">
        <v>1221</v>
      </c>
      <c r="F5" s="301">
        <v>407</v>
      </c>
      <c r="G5" s="302">
        <v>19</v>
      </c>
      <c r="H5" s="301">
        <v>6.333333333333333</v>
      </c>
      <c r="I5" s="302">
        <v>16</v>
      </c>
      <c r="J5" s="301">
        <v>5.333333333333333</v>
      </c>
      <c r="K5" s="126">
        <v>428713.49</v>
      </c>
      <c r="L5" s="126">
        <v>142904.49666666667</v>
      </c>
      <c r="M5" s="126">
        <v>107178.3725</v>
      </c>
      <c r="N5" s="127">
        <v>7891</v>
      </c>
      <c r="O5" s="125">
        <v>2630.3333333333335</v>
      </c>
      <c r="P5" s="127">
        <v>49</v>
      </c>
      <c r="Q5" s="125">
        <v>16.333333333333332</v>
      </c>
      <c r="R5" s="127">
        <v>66</v>
      </c>
      <c r="S5" s="125">
        <v>22</v>
      </c>
      <c r="T5" s="127">
        <v>4</v>
      </c>
      <c r="U5" s="125">
        <v>1.3333333333333333</v>
      </c>
      <c r="V5" s="127">
        <v>10</v>
      </c>
      <c r="W5" s="125">
        <v>3.3333333333333335</v>
      </c>
      <c r="X5" s="127">
        <v>20</v>
      </c>
      <c r="Y5" s="125">
        <v>6.666666666666667</v>
      </c>
      <c r="Z5" s="127">
        <v>19</v>
      </c>
      <c r="AA5" s="125">
        <v>6.333333333333333</v>
      </c>
      <c r="AB5" s="127">
        <v>14</v>
      </c>
      <c r="AC5" s="125">
        <v>4.666666666666667</v>
      </c>
      <c r="AD5" s="128">
        <v>1</v>
      </c>
      <c r="AE5" s="125">
        <v>0.33333333333333331</v>
      </c>
      <c r="AF5" s="127">
        <v>4</v>
      </c>
      <c r="AG5" s="125">
        <v>1.3333333333333333</v>
      </c>
      <c r="AH5" s="127">
        <v>29</v>
      </c>
      <c r="AI5" s="125">
        <v>9.6666666666666661</v>
      </c>
      <c r="AJ5" s="127">
        <v>8</v>
      </c>
      <c r="AK5" s="125">
        <v>2.6666666666666665</v>
      </c>
      <c r="AL5" s="127">
        <v>141</v>
      </c>
      <c r="AM5" s="125">
        <v>47</v>
      </c>
      <c r="AN5" s="127">
        <v>136</v>
      </c>
      <c r="AO5" s="125">
        <v>45.333333333333336</v>
      </c>
      <c r="AP5" s="127">
        <v>212</v>
      </c>
      <c r="AQ5" s="125">
        <v>70.666666666666671</v>
      </c>
      <c r="AR5" s="127">
        <v>32</v>
      </c>
      <c r="AS5" s="125">
        <v>10.666666666666666</v>
      </c>
    </row>
    <row r="6" spans="1:45" ht="13.5" customHeight="1" x14ac:dyDescent="0.2">
      <c r="A6" s="124" t="s">
        <v>153</v>
      </c>
      <c r="B6" s="214" t="str">
        <f>'Incentive Goal'!B5</f>
        <v>ALLEGHANY</v>
      </c>
      <c r="C6" s="125">
        <v>0.75</v>
      </c>
      <c r="D6" s="125">
        <v>2</v>
      </c>
      <c r="E6" s="300">
        <v>353</v>
      </c>
      <c r="F6" s="301">
        <v>470.66666666666669</v>
      </c>
      <c r="G6" s="302"/>
      <c r="H6" s="301">
        <v>0</v>
      </c>
      <c r="I6" s="302">
        <v>7</v>
      </c>
      <c r="J6" s="301">
        <v>9.3333333333333339</v>
      </c>
      <c r="K6" s="126">
        <v>117420.92</v>
      </c>
      <c r="L6" s="126">
        <v>156561.22666666665</v>
      </c>
      <c r="M6" s="126">
        <v>58710.46</v>
      </c>
      <c r="N6" s="127">
        <v>1899</v>
      </c>
      <c r="O6" s="125">
        <v>2532</v>
      </c>
      <c r="P6" s="127">
        <v>8</v>
      </c>
      <c r="Q6" s="125">
        <v>10.666666666666666</v>
      </c>
      <c r="R6" s="127">
        <v>13</v>
      </c>
      <c r="S6" s="125">
        <v>17.333333333333332</v>
      </c>
      <c r="T6" s="127">
        <v>0</v>
      </c>
      <c r="U6" s="125">
        <v>0</v>
      </c>
      <c r="V6" s="127">
        <v>0</v>
      </c>
      <c r="W6" s="125">
        <v>0</v>
      </c>
      <c r="X6" s="127">
        <v>0</v>
      </c>
      <c r="Y6" s="125">
        <v>0</v>
      </c>
      <c r="Z6" s="127">
        <v>3</v>
      </c>
      <c r="AA6" s="125">
        <v>4</v>
      </c>
      <c r="AB6" s="127">
        <v>7</v>
      </c>
      <c r="AC6" s="125">
        <v>9.3333333333333339</v>
      </c>
      <c r="AD6" s="128">
        <v>7</v>
      </c>
      <c r="AE6" s="125">
        <v>9.3333333333333339</v>
      </c>
      <c r="AF6" s="127">
        <v>3</v>
      </c>
      <c r="AG6" s="125">
        <v>4</v>
      </c>
      <c r="AH6" s="127">
        <v>8</v>
      </c>
      <c r="AI6" s="125">
        <v>10.666666666666666</v>
      </c>
      <c r="AJ6" s="127">
        <v>3</v>
      </c>
      <c r="AK6" s="125">
        <v>4</v>
      </c>
      <c r="AL6" s="127">
        <v>29</v>
      </c>
      <c r="AM6" s="125">
        <v>38.666666666666664</v>
      </c>
      <c r="AN6" s="127">
        <v>29</v>
      </c>
      <c r="AO6" s="125">
        <v>38.666666666666664</v>
      </c>
      <c r="AP6" s="127">
        <v>103</v>
      </c>
      <c r="AQ6" s="125">
        <v>137.33333333333334</v>
      </c>
      <c r="AR6" s="127">
        <v>19</v>
      </c>
      <c r="AS6" s="125">
        <v>25.333333333333332</v>
      </c>
    </row>
    <row r="7" spans="1:45" ht="13.5" customHeight="1" x14ac:dyDescent="0.2">
      <c r="A7" s="124" t="s">
        <v>154</v>
      </c>
      <c r="B7" s="214" t="str">
        <f>'Incentive Goal'!B6</f>
        <v>ANSON</v>
      </c>
      <c r="C7" s="125">
        <v>4.75</v>
      </c>
      <c r="D7" s="125">
        <v>7</v>
      </c>
      <c r="E7" s="300">
        <v>1977</v>
      </c>
      <c r="F7" s="301">
        <v>416.21052631578948</v>
      </c>
      <c r="G7" s="302">
        <v>26</v>
      </c>
      <c r="H7" s="301">
        <v>5.4736842105263159</v>
      </c>
      <c r="I7" s="302">
        <v>30</v>
      </c>
      <c r="J7" s="301">
        <v>6.3157894736842106</v>
      </c>
      <c r="K7" s="126">
        <v>797115.46</v>
      </c>
      <c r="L7" s="126">
        <v>167813.78105263156</v>
      </c>
      <c r="M7" s="126">
        <v>113873.63714285714</v>
      </c>
      <c r="N7" s="127">
        <v>7837</v>
      </c>
      <c r="O7" s="125">
        <v>1649.8947368421052</v>
      </c>
      <c r="P7" s="127">
        <v>17</v>
      </c>
      <c r="Q7" s="125">
        <v>3.5789473684210527</v>
      </c>
      <c r="R7" s="127">
        <v>81</v>
      </c>
      <c r="S7" s="125">
        <v>17.05263157894737</v>
      </c>
      <c r="T7" s="127">
        <v>4</v>
      </c>
      <c r="U7" s="125">
        <v>0.84210526315789469</v>
      </c>
      <c r="V7" s="127">
        <v>8</v>
      </c>
      <c r="W7" s="125">
        <v>1.6842105263157894</v>
      </c>
      <c r="X7" s="127">
        <v>15</v>
      </c>
      <c r="Y7" s="125">
        <v>3.1578947368421053</v>
      </c>
      <c r="Z7" s="127">
        <v>35</v>
      </c>
      <c r="AA7" s="125">
        <v>7.3684210526315788</v>
      </c>
      <c r="AB7" s="127">
        <v>16</v>
      </c>
      <c r="AC7" s="125">
        <v>3.3684210526315788</v>
      </c>
      <c r="AD7" s="128">
        <v>9</v>
      </c>
      <c r="AE7" s="125">
        <v>1.8947368421052631</v>
      </c>
      <c r="AF7" s="127">
        <v>2</v>
      </c>
      <c r="AG7" s="125">
        <v>0.42105263157894735</v>
      </c>
      <c r="AH7" s="127">
        <v>13</v>
      </c>
      <c r="AI7" s="125">
        <v>2.736842105263158</v>
      </c>
      <c r="AJ7" s="127">
        <v>9</v>
      </c>
      <c r="AK7" s="125">
        <v>1.8947368421052631</v>
      </c>
      <c r="AL7" s="127">
        <v>229</v>
      </c>
      <c r="AM7" s="125">
        <v>48.210526315789473</v>
      </c>
      <c r="AN7" s="127">
        <v>316</v>
      </c>
      <c r="AO7" s="125">
        <v>66.526315789473685</v>
      </c>
      <c r="AP7" s="127">
        <v>270</v>
      </c>
      <c r="AQ7" s="125">
        <v>56.842105263157897</v>
      </c>
      <c r="AR7" s="127">
        <v>21</v>
      </c>
      <c r="AS7" s="125">
        <v>4.4210526315789478</v>
      </c>
    </row>
    <row r="8" spans="1:45" ht="13.5" customHeight="1" x14ac:dyDescent="0.2">
      <c r="A8" s="124" t="s">
        <v>153</v>
      </c>
      <c r="B8" s="214" t="str">
        <f>'Incentive Goal'!B7</f>
        <v>ASHE</v>
      </c>
      <c r="C8" s="125">
        <v>4</v>
      </c>
      <c r="D8" s="125">
        <v>5</v>
      </c>
      <c r="E8" s="300">
        <v>933</v>
      </c>
      <c r="F8" s="301">
        <v>233.25</v>
      </c>
      <c r="G8" s="302">
        <v>3</v>
      </c>
      <c r="H8" s="301">
        <v>0.75</v>
      </c>
      <c r="I8" s="302">
        <v>16</v>
      </c>
      <c r="J8" s="301">
        <v>4</v>
      </c>
      <c r="K8" s="126">
        <v>307216.09000000003</v>
      </c>
      <c r="L8" s="126">
        <v>76804.022500000006</v>
      </c>
      <c r="M8" s="126">
        <v>61443.218000000008</v>
      </c>
      <c r="N8" s="127">
        <v>4839</v>
      </c>
      <c r="O8" s="125">
        <v>1209.75</v>
      </c>
      <c r="P8" s="127">
        <v>48</v>
      </c>
      <c r="Q8" s="125">
        <v>12</v>
      </c>
      <c r="R8" s="127">
        <v>93</v>
      </c>
      <c r="S8" s="125">
        <v>23.25</v>
      </c>
      <c r="T8" s="127">
        <v>0</v>
      </c>
      <c r="U8" s="125">
        <v>0</v>
      </c>
      <c r="V8" s="127">
        <v>0</v>
      </c>
      <c r="W8" s="125">
        <v>0</v>
      </c>
      <c r="X8" s="127">
        <v>4</v>
      </c>
      <c r="Y8" s="125">
        <v>1</v>
      </c>
      <c r="Z8" s="127">
        <v>18</v>
      </c>
      <c r="AA8" s="125">
        <v>4.5</v>
      </c>
      <c r="AB8" s="127">
        <v>15</v>
      </c>
      <c r="AC8" s="125">
        <v>3.75</v>
      </c>
      <c r="AD8" s="128">
        <v>6</v>
      </c>
      <c r="AE8" s="125">
        <v>1.5</v>
      </c>
      <c r="AF8" s="127">
        <v>1</v>
      </c>
      <c r="AG8" s="125">
        <v>0.25</v>
      </c>
      <c r="AH8" s="127">
        <v>12</v>
      </c>
      <c r="AI8" s="125">
        <v>3</v>
      </c>
      <c r="AJ8" s="127">
        <v>1</v>
      </c>
      <c r="AK8" s="125">
        <v>0.25</v>
      </c>
      <c r="AL8" s="127">
        <v>90</v>
      </c>
      <c r="AM8" s="125">
        <v>22.5</v>
      </c>
      <c r="AN8" s="127">
        <v>249</v>
      </c>
      <c r="AO8" s="125">
        <v>62.25</v>
      </c>
      <c r="AP8" s="127">
        <v>122</v>
      </c>
      <c r="AQ8" s="125">
        <v>30.5</v>
      </c>
      <c r="AR8" s="127">
        <v>109</v>
      </c>
      <c r="AS8" s="125">
        <v>27.25</v>
      </c>
    </row>
    <row r="9" spans="1:45" ht="13.5" customHeight="1" x14ac:dyDescent="0.2">
      <c r="A9" s="124" t="s">
        <v>153</v>
      </c>
      <c r="B9" s="214" t="str">
        <f>'Incentive Goal'!B8</f>
        <v>AVERY</v>
      </c>
      <c r="C9" s="125">
        <v>1</v>
      </c>
      <c r="D9" s="125">
        <v>1</v>
      </c>
      <c r="E9" s="300">
        <v>301</v>
      </c>
      <c r="F9" s="301">
        <v>301</v>
      </c>
      <c r="G9" s="302">
        <v>1</v>
      </c>
      <c r="H9" s="301">
        <v>1</v>
      </c>
      <c r="I9" s="302">
        <v>3</v>
      </c>
      <c r="J9" s="301">
        <v>3</v>
      </c>
      <c r="K9" s="126">
        <v>128979.46</v>
      </c>
      <c r="L9" s="126">
        <v>128979.46</v>
      </c>
      <c r="M9" s="126">
        <v>128979.46</v>
      </c>
      <c r="N9" s="127">
        <v>1304</v>
      </c>
      <c r="O9" s="125">
        <v>1304</v>
      </c>
      <c r="P9" s="127">
        <v>3</v>
      </c>
      <c r="Q9" s="125">
        <v>3</v>
      </c>
      <c r="R9" s="127">
        <v>27</v>
      </c>
      <c r="S9" s="125">
        <v>27</v>
      </c>
      <c r="T9" s="127">
        <v>1</v>
      </c>
      <c r="U9" s="125">
        <v>1</v>
      </c>
      <c r="V9" s="127">
        <v>2</v>
      </c>
      <c r="W9" s="125">
        <v>2</v>
      </c>
      <c r="X9" s="127">
        <v>1</v>
      </c>
      <c r="Y9" s="125">
        <v>1</v>
      </c>
      <c r="Z9" s="127">
        <v>14</v>
      </c>
      <c r="AA9" s="125">
        <v>14</v>
      </c>
      <c r="AB9" s="127">
        <v>4</v>
      </c>
      <c r="AC9" s="125">
        <v>4</v>
      </c>
      <c r="AD9" s="128">
        <v>0</v>
      </c>
      <c r="AE9" s="125">
        <v>0</v>
      </c>
      <c r="AF9" s="127">
        <v>2</v>
      </c>
      <c r="AG9" s="125">
        <v>2</v>
      </c>
      <c r="AH9" s="127">
        <v>5</v>
      </c>
      <c r="AI9" s="125">
        <v>5</v>
      </c>
      <c r="AJ9" s="127">
        <v>0</v>
      </c>
      <c r="AK9" s="125">
        <v>0</v>
      </c>
      <c r="AL9" s="127">
        <v>33</v>
      </c>
      <c r="AM9" s="125">
        <v>33</v>
      </c>
      <c r="AN9" s="127">
        <v>52</v>
      </c>
      <c r="AO9" s="125">
        <v>52</v>
      </c>
      <c r="AP9" s="127">
        <v>26</v>
      </c>
      <c r="AQ9" s="125">
        <v>26</v>
      </c>
      <c r="AR9" s="127">
        <v>18</v>
      </c>
      <c r="AS9" s="125">
        <v>18</v>
      </c>
    </row>
    <row r="10" spans="1:45" ht="13.5" customHeight="1" x14ac:dyDescent="0.2">
      <c r="A10" s="124" t="s">
        <v>167</v>
      </c>
      <c r="B10" s="214" t="str">
        <f>'Incentive Goal'!B9</f>
        <v>BEAUFORT</v>
      </c>
      <c r="C10" s="125">
        <v>7.5</v>
      </c>
      <c r="D10" s="125">
        <v>10</v>
      </c>
      <c r="E10" s="300">
        <v>2878</v>
      </c>
      <c r="F10" s="301">
        <v>383.73333333333335</v>
      </c>
      <c r="G10" s="302">
        <v>42</v>
      </c>
      <c r="H10" s="301">
        <v>5.6</v>
      </c>
      <c r="I10" s="302">
        <v>37</v>
      </c>
      <c r="J10" s="301">
        <v>4.9333333333333336</v>
      </c>
      <c r="K10" s="126">
        <v>957916.52</v>
      </c>
      <c r="L10" s="126">
        <v>127722.20266666666</v>
      </c>
      <c r="M10" s="126">
        <v>95791.652000000002</v>
      </c>
      <c r="N10" s="127">
        <v>12510</v>
      </c>
      <c r="O10" s="125">
        <v>1668</v>
      </c>
      <c r="P10" s="127">
        <v>65</v>
      </c>
      <c r="Q10" s="125">
        <v>8.6666666666666661</v>
      </c>
      <c r="R10" s="127">
        <v>206</v>
      </c>
      <c r="S10" s="125">
        <v>27.466666666666665</v>
      </c>
      <c r="T10" s="127">
        <v>13</v>
      </c>
      <c r="U10" s="125">
        <v>1.7333333333333334</v>
      </c>
      <c r="V10" s="127">
        <v>7</v>
      </c>
      <c r="W10" s="125">
        <v>0.93333333333333335</v>
      </c>
      <c r="X10" s="127">
        <v>42</v>
      </c>
      <c r="Y10" s="125">
        <v>5.6</v>
      </c>
      <c r="Z10" s="127">
        <v>51</v>
      </c>
      <c r="AA10" s="125">
        <v>6.8</v>
      </c>
      <c r="AB10" s="127">
        <v>39</v>
      </c>
      <c r="AC10" s="125">
        <v>5.2</v>
      </c>
      <c r="AD10" s="128">
        <v>149</v>
      </c>
      <c r="AE10" s="125">
        <v>19.866666666666667</v>
      </c>
      <c r="AF10" s="127">
        <v>29</v>
      </c>
      <c r="AG10" s="125">
        <v>3.8666666666666667</v>
      </c>
      <c r="AH10" s="127">
        <v>28</v>
      </c>
      <c r="AI10" s="125">
        <v>3.7333333333333334</v>
      </c>
      <c r="AJ10" s="127">
        <v>1</v>
      </c>
      <c r="AK10" s="125">
        <v>0.13333333333333333</v>
      </c>
      <c r="AL10" s="127">
        <v>343</v>
      </c>
      <c r="AM10" s="125">
        <v>45.733333333333334</v>
      </c>
      <c r="AN10" s="127">
        <v>168</v>
      </c>
      <c r="AO10" s="125">
        <v>22.4</v>
      </c>
      <c r="AP10" s="127">
        <v>195</v>
      </c>
      <c r="AQ10" s="125">
        <v>26</v>
      </c>
      <c r="AR10" s="127">
        <v>78</v>
      </c>
      <c r="AS10" s="125">
        <v>10.4</v>
      </c>
    </row>
    <row r="11" spans="1:45" ht="13.5" customHeight="1" x14ac:dyDescent="0.2">
      <c r="A11" s="124" t="s">
        <v>167</v>
      </c>
      <c r="B11" s="214" t="str">
        <f>'Incentive Goal'!B10</f>
        <v>BERTIE</v>
      </c>
      <c r="C11" s="125">
        <v>3.5</v>
      </c>
      <c r="D11" s="125">
        <v>4</v>
      </c>
      <c r="E11" s="300">
        <v>1343</v>
      </c>
      <c r="F11" s="301">
        <v>383.71428571428572</v>
      </c>
      <c r="G11" s="302">
        <v>13</v>
      </c>
      <c r="H11" s="301">
        <v>3.7142857142857144</v>
      </c>
      <c r="I11" s="302">
        <v>13</v>
      </c>
      <c r="J11" s="301">
        <v>3.7142857142857144</v>
      </c>
      <c r="K11" s="126">
        <v>519677.32</v>
      </c>
      <c r="L11" s="126">
        <v>148479.23428571428</v>
      </c>
      <c r="M11" s="126">
        <v>129919.33</v>
      </c>
      <c r="N11" s="127">
        <v>5038</v>
      </c>
      <c r="O11" s="125">
        <v>1439.4285714285713</v>
      </c>
      <c r="P11" s="127">
        <v>17</v>
      </c>
      <c r="Q11" s="125">
        <v>4.8571428571428568</v>
      </c>
      <c r="R11" s="127">
        <v>199</v>
      </c>
      <c r="S11" s="125">
        <v>56.857142857142854</v>
      </c>
      <c r="T11" s="127">
        <v>4</v>
      </c>
      <c r="U11" s="125">
        <v>1.1428571428571428</v>
      </c>
      <c r="V11" s="127">
        <v>3</v>
      </c>
      <c r="W11" s="125">
        <v>0.8571428571428571</v>
      </c>
      <c r="X11" s="127">
        <v>6</v>
      </c>
      <c r="Y11" s="125">
        <v>1.7142857142857142</v>
      </c>
      <c r="Z11" s="127">
        <v>7</v>
      </c>
      <c r="AA11" s="125">
        <v>2</v>
      </c>
      <c r="AB11" s="127">
        <v>5</v>
      </c>
      <c r="AC11" s="125">
        <v>1.4285714285714286</v>
      </c>
      <c r="AD11" s="128">
        <v>0</v>
      </c>
      <c r="AE11" s="125">
        <v>0</v>
      </c>
      <c r="AF11" s="127">
        <v>7</v>
      </c>
      <c r="AG11" s="125">
        <v>2</v>
      </c>
      <c r="AH11" s="127">
        <v>40</v>
      </c>
      <c r="AI11" s="125">
        <v>11.428571428571429</v>
      </c>
      <c r="AJ11" s="127">
        <v>4</v>
      </c>
      <c r="AK11" s="125">
        <v>1.1428571428571428</v>
      </c>
      <c r="AL11" s="127">
        <v>204</v>
      </c>
      <c r="AM11" s="125">
        <v>58.285714285714285</v>
      </c>
      <c r="AN11" s="127">
        <v>36</v>
      </c>
      <c r="AO11" s="125">
        <v>10.285714285714286</v>
      </c>
      <c r="AP11" s="127">
        <v>142</v>
      </c>
      <c r="AQ11" s="125">
        <v>40.571428571428569</v>
      </c>
      <c r="AR11" s="127">
        <v>23</v>
      </c>
      <c r="AS11" s="125">
        <v>6.5714285714285712</v>
      </c>
    </row>
    <row r="12" spans="1:45" ht="13.5" customHeight="1" x14ac:dyDescent="0.2">
      <c r="A12" s="124" t="s">
        <v>152</v>
      </c>
      <c r="B12" s="214" t="str">
        <f>'Incentive Goal'!B11</f>
        <v>BLADEN</v>
      </c>
      <c r="C12" s="125">
        <v>6</v>
      </c>
      <c r="D12" s="125">
        <v>8</v>
      </c>
      <c r="E12" s="300">
        <v>2120</v>
      </c>
      <c r="F12" s="301">
        <v>353.33333333333331</v>
      </c>
      <c r="G12" s="302">
        <v>51</v>
      </c>
      <c r="H12" s="301">
        <v>8.5</v>
      </c>
      <c r="I12" s="302">
        <v>44</v>
      </c>
      <c r="J12" s="301">
        <v>7.333333333333333</v>
      </c>
      <c r="K12" s="126">
        <v>970351.99</v>
      </c>
      <c r="L12" s="126">
        <v>161725.33166666667</v>
      </c>
      <c r="M12" s="126">
        <v>121293.99875</v>
      </c>
      <c r="N12" s="127">
        <v>12847</v>
      </c>
      <c r="O12" s="125">
        <v>2141.1666666666665</v>
      </c>
      <c r="P12" s="127">
        <v>80</v>
      </c>
      <c r="Q12" s="125">
        <v>13.333333333333334</v>
      </c>
      <c r="R12" s="127">
        <v>1167</v>
      </c>
      <c r="S12" s="125">
        <v>194.5</v>
      </c>
      <c r="T12" s="127">
        <v>54</v>
      </c>
      <c r="U12" s="125">
        <v>9</v>
      </c>
      <c r="V12" s="127">
        <v>22</v>
      </c>
      <c r="W12" s="125">
        <v>3.6666666666666665</v>
      </c>
      <c r="X12" s="127">
        <v>51</v>
      </c>
      <c r="Y12" s="125">
        <v>8.5</v>
      </c>
      <c r="Z12" s="127">
        <v>56</v>
      </c>
      <c r="AA12" s="125">
        <v>9.3333333333333339</v>
      </c>
      <c r="AB12" s="127">
        <v>45</v>
      </c>
      <c r="AC12" s="125">
        <v>7.5</v>
      </c>
      <c r="AD12" s="128">
        <v>57</v>
      </c>
      <c r="AE12" s="125">
        <v>9.5</v>
      </c>
      <c r="AF12" s="127">
        <v>19</v>
      </c>
      <c r="AG12" s="125">
        <v>3.1666666666666665</v>
      </c>
      <c r="AH12" s="127">
        <v>86</v>
      </c>
      <c r="AI12" s="125">
        <v>14.333333333333334</v>
      </c>
      <c r="AJ12" s="127">
        <v>8</v>
      </c>
      <c r="AK12" s="125">
        <v>1.3333333333333333</v>
      </c>
      <c r="AL12" s="127">
        <v>372</v>
      </c>
      <c r="AM12" s="125">
        <v>62</v>
      </c>
      <c r="AN12" s="127">
        <v>420</v>
      </c>
      <c r="AO12" s="125">
        <v>70</v>
      </c>
      <c r="AP12" s="127">
        <v>1458</v>
      </c>
      <c r="AQ12" s="125">
        <v>243</v>
      </c>
      <c r="AR12" s="127">
        <v>92</v>
      </c>
      <c r="AS12" s="125">
        <v>15.333333333333334</v>
      </c>
    </row>
    <row r="13" spans="1:45" ht="13.5" customHeight="1" x14ac:dyDescent="0.2">
      <c r="A13" s="124" t="s">
        <v>152</v>
      </c>
      <c r="B13" s="214" t="str">
        <f>'Incentive Goal'!B12</f>
        <v>BRUNSWICK</v>
      </c>
      <c r="C13" s="125">
        <v>10.75</v>
      </c>
      <c r="D13" s="125">
        <v>13</v>
      </c>
      <c r="E13" s="300">
        <v>3631</v>
      </c>
      <c r="F13" s="301">
        <v>337.76744186046511</v>
      </c>
      <c r="G13" s="302">
        <v>129</v>
      </c>
      <c r="H13" s="301">
        <v>12</v>
      </c>
      <c r="I13" s="302">
        <v>115</v>
      </c>
      <c r="J13" s="301">
        <v>10.697674418604651</v>
      </c>
      <c r="K13" s="126">
        <v>1621781.36</v>
      </c>
      <c r="L13" s="126">
        <v>150863.38232558139</v>
      </c>
      <c r="M13" s="126">
        <v>124752.41230769231</v>
      </c>
      <c r="N13" s="127">
        <v>18048</v>
      </c>
      <c r="O13" s="125">
        <v>1678.8837209302326</v>
      </c>
      <c r="P13" s="127">
        <v>104</v>
      </c>
      <c r="Q13" s="125">
        <v>9.6744186046511622</v>
      </c>
      <c r="R13" s="127">
        <v>625</v>
      </c>
      <c r="S13" s="125">
        <v>58.139534883720927</v>
      </c>
      <c r="T13" s="127">
        <v>54</v>
      </c>
      <c r="U13" s="125">
        <v>5.0232558139534884</v>
      </c>
      <c r="V13" s="127">
        <v>57</v>
      </c>
      <c r="W13" s="125">
        <v>5.3023255813953485</v>
      </c>
      <c r="X13" s="127">
        <v>128</v>
      </c>
      <c r="Y13" s="125">
        <v>11.906976744186046</v>
      </c>
      <c r="Z13" s="127">
        <v>179</v>
      </c>
      <c r="AA13" s="125">
        <v>16.651162790697676</v>
      </c>
      <c r="AB13" s="127">
        <v>108</v>
      </c>
      <c r="AC13" s="125">
        <v>10.046511627906977</v>
      </c>
      <c r="AD13" s="128">
        <v>740</v>
      </c>
      <c r="AE13" s="125">
        <v>68.837209302325576</v>
      </c>
      <c r="AF13" s="127">
        <v>25</v>
      </c>
      <c r="AG13" s="125">
        <v>2.3255813953488373</v>
      </c>
      <c r="AH13" s="127">
        <v>126</v>
      </c>
      <c r="AI13" s="125">
        <v>11.720930232558139</v>
      </c>
      <c r="AJ13" s="127">
        <v>10</v>
      </c>
      <c r="AK13" s="125">
        <v>0.93023255813953487</v>
      </c>
      <c r="AL13" s="127">
        <v>447</v>
      </c>
      <c r="AM13" s="125">
        <v>41.581395348837212</v>
      </c>
      <c r="AN13" s="127">
        <v>421</v>
      </c>
      <c r="AO13" s="125">
        <v>39.162790697674417</v>
      </c>
      <c r="AP13" s="127">
        <v>1587</v>
      </c>
      <c r="AQ13" s="125">
        <v>147.62790697674419</v>
      </c>
      <c r="AR13" s="127">
        <v>205</v>
      </c>
      <c r="AS13" s="125">
        <v>19.069767441860463</v>
      </c>
    </row>
    <row r="14" spans="1:45" ht="13.5" customHeight="1" x14ac:dyDescent="0.2">
      <c r="A14" s="124" t="s">
        <v>344</v>
      </c>
      <c r="B14" s="214" t="str">
        <f>'Incentive Goal'!B13</f>
        <v>BUNCOMBE</v>
      </c>
      <c r="C14" s="125">
        <v>8</v>
      </c>
      <c r="D14" s="125">
        <v>16</v>
      </c>
      <c r="E14" s="300">
        <v>6123</v>
      </c>
      <c r="F14" s="301">
        <v>765.375</v>
      </c>
      <c r="G14" s="302">
        <v>191</v>
      </c>
      <c r="H14" s="301">
        <v>23.875</v>
      </c>
      <c r="I14" s="302">
        <v>172</v>
      </c>
      <c r="J14" s="301">
        <v>21.5</v>
      </c>
      <c r="K14" s="126">
        <v>2808932.47</v>
      </c>
      <c r="L14" s="126">
        <v>351116.55875000003</v>
      </c>
      <c r="M14" s="126">
        <v>175558.27937500001</v>
      </c>
      <c r="N14" s="127">
        <v>33037</v>
      </c>
      <c r="O14" s="125">
        <v>4129.625</v>
      </c>
      <c r="P14" s="127">
        <v>428</v>
      </c>
      <c r="Q14" s="125">
        <v>53.5</v>
      </c>
      <c r="R14" s="127">
        <v>1538</v>
      </c>
      <c r="S14" s="125">
        <v>192.25</v>
      </c>
      <c r="T14" s="127">
        <v>376</v>
      </c>
      <c r="U14" s="125">
        <v>47</v>
      </c>
      <c r="V14" s="127">
        <v>100</v>
      </c>
      <c r="W14" s="125">
        <v>12.5</v>
      </c>
      <c r="X14" s="127">
        <v>185</v>
      </c>
      <c r="Y14" s="125">
        <v>23.125</v>
      </c>
      <c r="Z14" s="127">
        <v>272</v>
      </c>
      <c r="AA14" s="125">
        <v>34</v>
      </c>
      <c r="AB14" s="127">
        <v>162</v>
      </c>
      <c r="AC14" s="125">
        <v>20.25</v>
      </c>
      <c r="AD14" s="128">
        <v>3</v>
      </c>
      <c r="AE14" s="125">
        <v>0.375</v>
      </c>
      <c r="AF14" s="127">
        <v>59</v>
      </c>
      <c r="AG14" s="125">
        <v>7.375</v>
      </c>
      <c r="AH14" s="127">
        <v>356</v>
      </c>
      <c r="AI14" s="125">
        <v>44.5</v>
      </c>
      <c r="AJ14" s="127">
        <v>29</v>
      </c>
      <c r="AK14" s="125">
        <v>3.625</v>
      </c>
      <c r="AL14" s="127">
        <v>982</v>
      </c>
      <c r="AM14" s="125">
        <v>122.75</v>
      </c>
      <c r="AN14" s="127">
        <v>1697</v>
      </c>
      <c r="AO14" s="125">
        <v>212.125</v>
      </c>
      <c r="AP14" s="127">
        <v>1734</v>
      </c>
      <c r="AQ14" s="125">
        <v>216.75</v>
      </c>
      <c r="AR14" s="127">
        <v>1293</v>
      </c>
      <c r="AS14" s="125">
        <v>161.625</v>
      </c>
    </row>
    <row r="15" spans="1:45" ht="13.5" customHeight="1" x14ac:dyDescent="0.2">
      <c r="A15" s="124" t="s">
        <v>153</v>
      </c>
      <c r="B15" s="214" t="str">
        <f>'Incentive Goal'!B14</f>
        <v>BURKE</v>
      </c>
      <c r="C15" s="125">
        <v>5</v>
      </c>
      <c r="D15" s="125">
        <v>8</v>
      </c>
      <c r="E15" s="300">
        <v>2568</v>
      </c>
      <c r="F15" s="301">
        <v>513.6</v>
      </c>
      <c r="G15" s="302">
        <v>62</v>
      </c>
      <c r="H15" s="301">
        <v>12.4</v>
      </c>
      <c r="I15" s="302">
        <v>49</v>
      </c>
      <c r="J15" s="301">
        <v>9.8000000000000007</v>
      </c>
      <c r="K15" s="126">
        <v>1015005.16</v>
      </c>
      <c r="L15" s="126">
        <v>203001.03200000001</v>
      </c>
      <c r="M15" s="126">
        <v>126875.645</v>
      </c>
      <c r="N15" s="127">
        <v>15730</v>
      </c>
      <c r="O15" s="125">
        <v>3146</v>
      </c>
      <c r="P15" s="127">
        <v>137</v>
      </c>
      <c r="Q15" s="125">
        <v>27.4</v>
      </c>
      <c r="R15" s="127">
        <v>601</v>
      </c>
      <c r="S15" s="125">
        <v>120.2</v>
      </c>
      <c r="T15" s="127">
        <v>66</v>
      </c>
      <c r="U15" s="125">
        <v>13.2</v>
      </c>
      <c r="V15" s="127">
        <v>4</v>
      </c>
      <c r="W15" s="125">
        <v>0.8</v>
      </c>
      <c r="X15" s="127">
        <v>155</v>
      </c>
      <c r="Y15" s="125">
        <v>31</v>
      </c>
      <c r="Z15" s="127">
        <v>31</v>
      </c>
      <c r="AA15" s="125">
        <v>6.2</v>
      </c>
      <c r="AB15" s="127">
        <v>48</v>
      </c>
      <c r="AC15" s="125">
        <v>9.6</v>
      </c>
      <c r="AD15" s="128">
        <v>6</v>
      </c>
      <c r="AE15" s="125">
        <v>1.2</v>
      </c>
      <c r="AF15" s="127">
        <v>24</v>
      </c>
      <c r="AG15" s="125">
        <v>4.8</v>
      </c>
      <c r="AH15" s="127">
        <v>68</v>
      </c>
      <c r="AI15" s="125">
        <v>13.6</v>
      </c>
      <c r="AJ15" s="127">
        <v>5</v>
      </c>
      <c r="AK15" s="125">
        <v>1</v>
      </c>
      <c r="AL15" s="127">
        <v>596</v>
      </c>
      <c r="AM15" s="125">
        <v>119.2</v>
      </c>
      <c r="AN15" s="127">
        <v>512</v>
      </c>
      <c r="AO15" s="125">
        <v>102.4</v>
      </c>
      <c r="AP15" s="127">
        <v>523</v>
      </c>
      <c r="AQ15" s="125">
        <v>104.6</v>
      </c>
      <c r="AR15" s="127">
        <v>210</v>
      </c>
      <c r="AS15" s="125">
        <v>42</v>
      </c>
    </row>
    <row r="16" spans="1:45" ht="13.5" customHeight="1" x14ac:dyDescent="0.2">
      <c r="A16" s="124" t="s">
        <v>154</v>
      </c>
      <c r="B16" s="214" t="str">
        <f>'Incentive Goal'!B15</f>
        <v>CABARRUS</v>
      </c>
      <c r="C16" s="125">
        <v>16.75</v>
      </c>
      <c r="D16" s="125">
        <v>23</v>
      </c>
      <c r="E16" s="300">
        <v>4836</v>
      </c>
      <c r="F16" s="301">
        <v>288.71641791044777</v>
      </c>
      <c r="G16" s="302">
        <v>93</v>
      </c>
      <c r="H16" s="301">
        <v>5.5522388059701493</v>
      </c>
      <c r="I16" s="302">
        <v>94</v>
      </c>
      <c r="J16" s="301">
        <v>5.6119402985074629</v>
      </c>
      <c r="K16" s="126">
        <v>2983757.97</v>
      </c>
      <c r="L16" s="126">
        <v>178134.80417910448</v>
      </c>
      <c r="M16" s="126">
        <v>129728.60739130435</v>
      </c>
      <c r="N16" s="127">
        <v>22549</v>
      </c>
      <c r="O16" s="125">
        <v>1346.2089552238806</v>
      </c>
      <c r="P16" s="127">
        <v>228</v>
      </c>
      <c r="Q16" s="125">
        <v>13.611940298507463</v>
      </c>
      <c r="R16" s="127">
        <v>1819</v>
      </c>
      <c r="S16" s="125">
        <v>108.59701492537313</v>
      </c>
      <c r="T16" s="127">
        <v>81</v>
      </c>
      <c r="U16" s="125">
        <v>4.8358208955223878</v>
      </c>
      <c r="V16" s="127">
        <v>33</v>
      </c>
      <c r="W16" s="125">
        <v>1.9701492537313432</v>
      </c>
      <c r="X16" s="127">
        <v>97</v>
      </c>
      <c r="Y16" s="125">
        <v>5.7910447761194028</v>
      </c>
      <c r="Z16" s="127">
        <v>111</v>
      </c>
      <c r="AA16" s="125">
        <v>6.6268656716417906</v>
      </c>
      <c r="AB16" s="127">
        <v>98</v>
      </c>
      <c r="AC16" s="125">
        <v>5.8507462686567164</v>
      </c>
      <c r="AD16" s="128">
        <v>5</v>
      </c>
      <c r="AE16" s="125">
        <v>0.29850746268656714</v>
      </c>
      <c r="AF16" s="127">
        <v>93</v>
      </c>
      <c r="AG16" s="125">
        <v>5.5522388059701493</v>
      </c>
      <c r="AH16" s="127">
        <v>133</v>
      </c>
      <c r="AI16" s="125">
        <v>7.9402985074626864</v>
      </c>
      <c r="AJ16" s="127">
        <v>34</v>
      </c>
      <c r="AK16" s="125">
        <v>2.0298507462686568</v>
      </c>
      <c r="AL16" s="127">
        <v>1102</v>
      </c>
      <c r="AM16" s="125">
        <v>65.791044776119406</v>
      </c>
      <c r="AN16" s="127">
        <v>1951</v>
      </c>
      <c r="AO16" s="125">
        <v>116.4776119402985</v>
      </c>
      <c r="AP16" s="127">
        <v>3849</v>
      </c>
      <c r="AQ16" s="125">
        <v>229.79104477611941</v>
      </c>
      <c r="AR16" s="127">
        <v>767</v>
      </c>
      <c r="AS16" s="125">
        <v>45.791044776119406</v>
      </c>
    </row>
    <row r="17" spans="1:45" ht="13.5" customHeight="1" x14ac:dyDescent="0.2">
      <c r="A17" s="124" t="s">
        <v>153</v>
      </c>
      <c r="B17" s="214" t="str">
        <f>'Incentive Goal'!B16</f>
        <v>CALDWELL</v>
      </c>
      <c r="C17" s="125">
        <v>7.75</v>
      </c>
      <c r="D17" s="125">
        <v>10</v>
      </c>
      <c r="E17" s="300">
        <v>2805</v>
      </c>
      <c r="F17" s="301">
        <v>361.93548387096774</v>
      </c>
      <c r="G17" s="302">
        <v>22</v>
      </c>
      <c r="H17" s="301">
        <v>2.838709677419355</v>
      </c>
      <c r="I17" s="302">
        <v>51</v>
      </c>
      <c r="J17" s="301">
        <v>6.580645161290323</v>
      </c>
      <c r="K17" s="126">
        <v>1230093.3</v>
      </c>
      <c r="L17" s="126">
        <v>158721.71612903225</v>
      </c>
      <c r="M17" s="126">
        <v>123009.33</v>
      </c>
      <c r="N17" s="127">
        <v>15708</v>
      </c>
      <c r="O17" s="125">
        <v>2026.8387096774193</v>
      </c>
      <c r="P17" s="127">
        <v>108</v>
      </c>
      <c r="Q17" s="125">
        <v>13.935483870967742</v>
      </c>
      <c r="R17" s="127">
        <v>159</v>
      </c>
      <c r="S17" s="125">
        <v>20.516129032258064</v>
      </c>
      <c r="T17" s="127">
        <v>16</v>
      </c>
      <c r="U17" s="125">
        <v>2.064516129032258</v>
      </c>
      <c r="V17" s="127">
        <v>14</v>
      </c>
      <c r="W17" s="125">
        <v>1.8064516129032258</v>
      </c>
      <c r="X17" s="127">
        <v>19</v>
      </c>
      <c r="Y17" s="125">
        <v>2.4516129032258065</v>
      </c>
      <c r="Z17" s="127">
        <v>57</v>
      </c>
      <c r="AA17" s="125">
        <v>7.354838709677419</v>
      </c>
      <c r="AB17" s="127">
        <v>44</v>
      </c>
      <c r="AC17" s="125">
        <v>5.67741935483871</v>
      </c>
      <c r="AD17" s="128">
        <v>3</v>
      </c>
      <c r="AE17" s="125">
        <v>0.38709677419354838</v>
      </c>
      <c r="AF17" s="127">
        <v>18</v>
      </c>
      <c r="AG17" s="125">
        <v>2.3225806451612905</v>
      </c>
      <c r="AH17" s="127">
        <v>109</v>
      </c>
      <c r="AI17" s="125">
        <v>14.064516129032258</v>
      </c>
      <c r="AJ17" s="127">
        <v>8</v>
      </c>
      <c r="AK17" s="125">
        <v>1.032258064516129</v>
      </c>
      <c r="AL17" s="127">
        <v>494</v>
      </c>
      <c r="AM17" s="125">
        <v>63.741935483870968</v>
      </c>
      <c r="AN17" s="127">
        <v>456</v>
      </c>
      <c r="AO17" s="125">
        <v>58.838709677419352</v>
      </c>
      <c r="AP17" s="127">
        <v>323</v>
      </c>
      <c r="AQ17" s="125">
        <v>41.677419354838712</v>
      </c>
      <c r="AR17" s="127">
        <v>428</v>
      </c>
      <c r="AS17" s="125">
        <v>55.225806451612904</v>
      </c>
    </row>
    <row r="18" spans="1:45" ht="13.5" customHeight="1" x14ac:dyDescent="0.2">
      <c r="A18" s="124" t="s">
        <v>167</v>
      </c>
      <c r="B18" s="214" t="str">
        <f>'Incentive Goal'!B17</f>
        <v>CAMDEN</v>
      </c>
      <c r="C18" s="125">
        <v>1</v>
      </c>
      <c r="D18" s="125">
        <v>1.75</v>
      </c>
      <c r="E18" s="300">
        <v>274</v>
      </c>
      <c r="F18" s="301">
        <v>274</v>
      </c>
      <c r="G18" s="302">
        <v>9</v>
      </c>
      <c r="H18" s="301">
        <v>9</v>
      </c>
      <c r="I18" s="302">
        <v>5</v>
      </c>
      <c r="J18" s="301">
        <v>5</v>
      </c>
      <c r="K18" s="126">
        <v>246304.38</v>
      </c>
      <c r="L18" s="126">
        <v>246304.38</v>
      </c>
      <c r="M18" s="126">
        <v>140745.36000000002</v>
      </c>
      <c r="N18" s="127">
        <v>4</v>
      </c>
      <c r="O18" s="125">
        <v>4</v>
      </c>
      <c r="P18" s="127">
        <v>0</v>
      </c>
      <c r="Q18" s="125">
        <v>0</v>
      </c>
      <c r="R18" s="127">
        <v>0</v>
      </c>
      <c r="S18" s="125">
        <v>0</v>
      </c>
      <c r="T18" s="127">
        <v>0</v>
      </c>
      <c r="U18" s="125">
        <v>0</v>
      </c>
      <c r="V18" s="127">
        <v>0</v>
      </c>
      <c r="W18" s="125">
        <v>0</v>
      </c>
      <c r="X18" s="127">
        <v>0</v>
      </c>
      <c r="Y18" s="125">
        <v>0</v>
      </c>
      <c r="Z18" s="127">
        <v>0</v>
      </c>
      <c r="AA18" s="125">
        <v>0</v>
      </c>
      <c r="AB18" s="127">
        <v>0</v>
      </c>
      <c r="AC18" s="125">
        <v>0</v>
      </c>
      <c r="AD18" s="128">
        <v>0</v>
      </c>
      <c r="AE18" s="125">
        <v>0</v>
      </c>
      <c r="AF18" s="127">
        <v>0</v>
      </c>
      <c r="AG18" s="125">
        <v>0</v>
      </c>
      <c r="AH18" s="127">
        <v>0</v>
      </c>
      <c r="AI18" s="125">
        <v>0</v>
      </c>
      <c r="AJ18" s="127">
        <v>0</v>
      </c>
      <c r="AK18" s="125">
        <v>0</v>
      </c>
      <c r="AL18" s="127">
        <v>21</v>
      </c>
      <c r="AM18" s="125">
        <v>21</v>
      </c>
      <c r="AN18" s="127">
        <v>0</v>
      </c>
      <c r="AO18" s="125">
        <v>0</v>
      </c>
      <c r="AP18" s="127">
        <v>0</v>
      </c>
      <c r="AQ18" s="125">
        <v>0</v>
      </c>
      <c r="AR18" s="127">
        <v>7</v>
      </c>
      <c r="AS18" s="125">
        <v>7</v>
      </c>
    </row>
    <row r="19" spans="1:45" ht="13.5" customHeight="1" x14ac:dyDescent="0.2">
      <c r="A19" s="124" t="s">
        <v>152</v>
      </c>
      <c r="B19" s="214" t="str">
        <f>'Incentive Goal'!B18</f>
        <v>CARTERET</v>
      </c>
      <c r="C19" s="125">
        <v>4</v>
      </c>
      <c r="D19" s="125">
        <v>6</v>
      </c>
      <c r="E19" s="300">
        <v>2087</v>
      </c>
      <c r="F19" s="301">
        <v>521.75</v>
      </c>
      <c r="G19" s="302">
        <v>24</v>
      </c>
      <c r="H19" s="301">
        <v>6</v>
      </c>
      <c r="I19" s="302">
        <v>28</v>
      </c>
      <c r="J19" s="301">
        <v>7</v>
      </c>
      <c r="K19" s="126">
        <v>1092220.1000000001</v>
      </c>
      <c r="L19" s="126">
        <v>273055.02500000002</v>
      </c>
      <c r="M19" s="126">
        <v>182036.68333333335</v>
      </c>
      <c r="N19" s="127">
        <v>9372</v>
      </c>
      <c r="O19" s="125">
        <v>2343</v>
      </c>
      <c r="P19" s="127">
        <v>57</v>
      </c>
      <c r="Q19" s="125">
        <v>14.25</v>
      </c>
      <c r="R19" s="127">
        <v>227</v>
      </c>
      <c r="S19" s="125">
        <v>56.75</v>
      </c>
      <c r="T19" s="127">
        <v>0</v>
      </c>
      <c r="U19" s="125">
        <v>0</v>
      </c>
      <c r="V19" s="127">
        <v>11</v>
      </c>
      <c r="W19" s="125">
        <v>2.75</v>
      </c>
      <c r="X19" s="127">
        <v>21</v>
      </c>
      <c r="Y19" s="125">
        <v>5.25</v>
      </c>
      <c r="Z19" s="127">
        <v>33</v>
      </c>
      <c r="AA19" s="125">
        <v>8.25</v>
      </c>
      <c r="AB19" s="127">
        <v>25</v>
      </c>
      <c r="AC19" s="125">
        <v>6.25</v>
      </c>
      <c r="AD19" s="128">
        <v>18</v>
      </c>
      <c r="AE19" s="125">
        <v>4.5</v>
      </c>
      <c r="AF19" s="127">
        <v>7</v>
      </c>
      <c r="AG19" s="125">
        <v>1.75</v>
      </c>
      <c r="AH19" s="127">
        <v>70</v>
      </c>
      <c r="AI19" s="125">
        <v>17.5</v>
      </c>
      <c r="AJ19" s="127">
        <v>6</v>
      </c>
      <c r="AK19" s="125">
        <v>1.5</v>
      </c>
      <c r="AL19" s="127">
        <v>243</v>
      </c>
      <c r="AM19" s="125">
        <v>60.75</v>
      </c>
      <c r="AN19" s="127">
        <v>120</v>
      </c>
      <c r="AO19" s="125">
        <v>30</v>
      </c>
      <c r="AP19" s="127">
        <v>439</v>
      </c>
      <c r="AQ19" s="125">
        <v>109.75</v>
      </c>
      <c r="AR19" s="127">
        <v>27</v>
      </c>
      <c r="AS19" s="125">
        <v>6.75</v>
      </c>
    </row>
    <row r="20" spans="1:45" ht="13.5" customHeight="1" x14ac:dyDescent="0.2">
      <c r="A20" s="124" t="s">
        <v>142</v>
      </c>
      <c r="B20" s="214" t="str">
        <f>'Incentive Goal'!B19</f>
        <v>CASWELL</v>
      </c>
      <c r="C20" s="125">
        <v>3</v>
      </c>
      <c r="D20" s="125">
        <v>4.33</v>
      </c>
      <c r="E20" s="300">
        <v>916</v>
      </c>
      <c r="F20" s="301">
        <v>305.33333333333331</v>
      </c>
      <c r="G20" s="302">
        <v>21</v>
      </c>
      <c r="H20" s="301">
        <v>7</v>
      </c>
      <c r="I20" s="302">
        <v>19</v>
      </c>
      <c r="J20" s="301">
        <v>6.333333333333333</v>
      </c>
      <c r="K20" s="126">
        <v>315193.28000000003</v>
      </c>
      <c r="L20" s="126">
        <v>105064.42666666668</v>
      </c>
      <c r="M20" s="126">
        <v>72792.90531177829</v>
      </c>
      <c r="N20" s="127">
        <v>4894</v>
      </c>
      <c r="O20" s="125">
        <v>1631.3333333333333</v>
      </c>
      <c r="P20" s="127">
        <v>44</v>
      </c>
      <c r="Q20" s="125">
        <v>14.666666666666666</v>
      </c>
      <c r="R20" s="127">
        <v>295</v>
      </c>
      <c r="S20" s="125">
        <v>98.333333333333329</v>
      </c>
      <c r="T20" s="127">
        <v>22</v>
      </c>
      <c r="U20" s="125">
        <v>7.333333333333333</v>
      </c>
      <c r="V20" s="127">
        <v>5</v>
      </c>
      <c r="W20" s="125">
        <v>1.6666666666666667</v>
      </c>
      <c r="X20" s="127">
        <v>18</v>
      </c>
      <c r="Y20" s="125">
        <v>6</v>
      </c>
      <c r="Z20" s="127">
        <v>7</v>
      </c>
      <c r="AA20" s="125">
        <v>2.3333333333333335</v>
      </c>
      <c r="AB20" s="127">
        <v>19</v>
      </c>
      <c r="AC20" s="125">
        <v>6.333333333333333</v>
      </c>
      <c r="AD20" s="128">
        <v>1</v>
      </c>
      <c r="AE20" s="125">
        <v>0.33333333333333331</v>
      </c>
      <c r="AF20" s="127">
        <v>8</v>
      </c>
      <c r="AG20" s="125">
        <v>2.6666666666666665</v>
      </c>
      <c r="AH20" s="127">
        <v>18</v>
      </c>
      <c r="AI20" s="125">
        <v>6</v>
      </c>
      <c r="AJ20" s="127">
        <v>2</v>
      </c>
      <c r="AK20" s="125">
        <v>0.66666666666666663</v>
      </c>
      <c r="AL20" s="127">
        <v>106</v>
      </c>
      <c r="AM20" s="125">
        <v>35.333333333333336</v>
      </c>
      <c r="AN20" s="127">
        <v>114</v>
      </c>
      <c r="AO20" s="125">
        <v>38</v>
      </c>
      <c r="AP20" s="127">
        <v>97</v>
      </c>
      <c r="AQ20" s="125">
        <v>32.333333333333336</v>
      </c>
      <c r="AR20" s="127">
        <v>46</v>
      </c>
      <c r="AS20" s="125">
        <v>15.333333333333334</v>
      </c>
    </row>
    <row r="21" spans="1:45" ht="13.5" customHeight="1" x14ac:dyDescent="0.2">
      <c r="A21" s="124" t="s">
        <v>153</v>
      </c>
      <c r="B21" s="214" t="str">
        <f>'Incentive Goal'!B20</f>
        <v>CATAWBA</v>
      </c>
      <c r="C21" s="125">
        <v>17</v>
      </c>
      <c r="D21" s="125">
        <v>23</v>
      </c>
      <c r="E21" s="300">
        <v>5394</v>
      </c>
      <c r="F21" s="301">
        <v>317.29411764705884</v>
      </c>
      <c r="G21" s="302">
        <v>34</v>
      </c>
      <c r="H21" s="301">
        <v>2</v>
      </c>
      <c r="I21" s="302">
        <v>69</v>
      </c>
      <c r="J21" s="301">
        <v>4.0588235294117645</v>
      </c>
      <c r="K21" s="126">
        <v>2518789.31</v>
      </c>
      <c r="L21" s="126">
        <v>148164.07705882355</v>
      </c>
      <c r="M21" s="126">
        <v>109512.57869565218</v>
      </c>
      <c r="N21" s="127">
        <v>26347</v>
      </c>
      <c r="O21" s="125">
        <v>1549.8235294117646</v>
      </c>
      <c r="P21" s="127">
        <v>148</v>
      </c>
      <c r="Q21" s="125">
        <v>8.7058823529411757</v>
      </c>
      <c r="R21" s="127">
        <v>1280</v>
      </c>
      <c r="S21" s="125">
        <v>75.294117647058826</v>
      </c>
      <c r="T21" s="127">
        <v>27</v>
      </c>
      <c r="U21" s="125">
        <v>1.588235294117647</v>
      </c>
      <c r="V21" s="127">
        <v>11</v>
      </c>
      <c r="W21" s="125">
        <v>0.6470588235294118</v>
      </c>
      <c r="X21" s="127">
        <v>34</v>
      </c>
      <c r="Y21" s="125">
        <v>2</v>
      </c>
      <c r="Z21" s="127">
        <v>39</v>
      </c>
      <c r="AA21" s="125">
        <v>2.2941176470588234</v>
      </c>
      <c r="AB21" s="127">
        <v>64</v>
      </c>
      <c r="AC21" s="125">
        <v>3.7647058823529411</v>
      </c>
      <c r="AD21" s="128">
        <v>3</v>
      </c>
      <c r="AE21" s="125">
        <v>0.17647058823529413</v>
      </c>
      <c r="AF21" s="127">
        <v>17</v>
      </c>
      <c r="AG21" s="125">
        <v>1</v>
      </c>
      <c r="AH21" s="127">
        <v>79</v>
      </c>
      <c r="AI21" s="125">
        <v>4.6470588235294121</v>
      </c>
      <c r="AJ21" s="127">
        <v>16</v>
      </c>
      <c r="AK21" s="125">
        <v>0.94117647058823528</v>
      </c>
      <c r="AL21" s="127">
        <v>1018</v>
      </c>
      <c r="AM21" s="125">
        <v>59.882352941176471</v>
      </c>
      <c r="AN21" s="127">
        <v>1240</v>
      </c>
      <c r="AO21" s="125">
        <v>72.941176470588232</v>
      </c>
      <c r="AP21" s="127">
        <v>1707</v>
      </c>
      <c r="AQ21" s="125">
        <v>100.41176470588235</v>
      </c>
      <c r="AR21" s="127">
        <v>583</v>
      </c>
      <c r="AS21" s="125">
        <v>34.294117647058826</v>
      </c>
    </row>
    <row r="22" spans="1:45" ht="13.5" customHeight="1" x14ac:dyDescent="0.2">
      <c r="A22" s="124" t="s">
        <v>142</v>
      </c>
      <c r="B22" s="214" t="str">
        <f>'Incentive Goal'!B21</f>
        <v>CHATHAM</v>
      </c>
      <c r="C22" s="125">
        <v>4</v>
      </c>
      <c r="D22" s="125">
        <v>5</v>
      </c>
      <c r="E22" s="300">
        <v>1463</v>
      </c>
      <c r="F22" s="301">
        <v>365.75</v>
      </c>
      <c r="G22" s="302">
        <v>25</v>
      </c>
      <c r="H22" s="301">
        <v>6.25</v>
      </c>
      <c r="I22" s="302">
        <v>23</v>
      </c>
      <c r="J22" s="301">
        <v>5.75</v>
      </c>
      <c r="K22" s="126">
        <v>606910.82999999996</v>
      </c>
      <c r="L22" s="126">
        <v>151727.70749999999</v>
      </c>
      <c r="M22" s="126">
        <v>121382.166</v>
      </c>
      <c r="N22" s="127">
        <v>7377</v>
      </c>
      <c r="O22" s="125">
        <v>1844.25</v>
      </c>
      <c r="P22" s="127">
        <v>81</v>
      </c>
      <c r="Q22" s="125">
        <v>20.25</v>
      </c>
      <c r="R22" s="127">
        <v>211</v>
      </c>
      <c r="S22" s="125">
        <v>52.75</v>
      </c>
      <c r="T22" s="127">
        <v>23</v>
      </c>
      <c r="U22" s="125">
        <v>5.75</v>
      </c>
      <c r="V22" s="127">
        <v>8</v>
      </c>
      <c r="W22" s="125">
        <v>2</v>
      </c>
      <c r="X22" s="127">
        <v>25</v>
      </c>
      <c r="Y22" s="125">
        <v>6.25</v>
      </c>
      <c r="Z22" s="127">
        <v>28</v>
      </c>
      <c r="AA22" s="125">
        <v>7</v>
      </c>
      <c r="AB22" s="127">
        <v>22</v>
      </c>
      <c r="AC22" s="125">
        <v>5.5</v>
      </c>
      <c r="AD22" s="128">
        <v>0</v>
      </c>
      <c r="AE22" s="125">
        <v>0</v>
      </c>
      <c r="AF22" s="127">
        <v>10</v>
      </c>
      <c r="AG22" s="125">
        <v>2.5</v>
      </c>
      <c r="AH22" s="127">
        <v>26</v>
      </c>
      <c r="AI22" s="125">
        <v>6.5</v>
      </c>
      <c r="AJ22" s="127">
        <v>5</v>
      </c>
      <c r="AK22" s="125">
        <v>1.25</v>
      </c>
      <c r="AL22" s="127">
        <v>173</v>
      </c>
      <c r="AM22" s="125">
        <v>43.25</v>
      </c>
      <c r="AN22" s="127">
        <v>200</v>
      </c>
      <c r="AO22" s="125">
        <v>50</v>
      </c>
      <c r="AP22" s="127">
        <v>372</v>
      </c>
      <c r="AQ22" s="125">
        <v>93</v>
      </c>
      <c r="AR22" s="127">
        <v>136</v>
      </c>
      <c r="AS22" s="125">
        <v>34</v>
      </c>
    </row>
    <row r="23" spans="1:45" ht="13.5" customHeight="1" x14ac:dyDescent="0.2">
      <c r="A23" s="124" t="s">
        <v>344</v>
      </c>
      <c r="B23" s="214" t="str">
        <f>'Incentive Goal'!B22</f>
        <v>CHEROKEE</v>
      </c>
      <c r="C23" s="125">
        <v>2</v>
      </c>
      <c r="D23" s="125">
        <v>3</v>
      </c>
      <c r="E23" s="300">
        <v>675</v>
      </c>
      <c r="F23" s="301">
        <v>337.5</v>
      </c>
      <c r="G23" s="302">
        <v>9</v>
      </c>
      <c r="H23" s="301">
        <v>4.5</v>
      </c>
      <c r="I23" s="302">
        <v>19</v>
      </c>
      <c r="J23" s="301">
        <v>9.5</v>
      </c>
      <c r="K23" s="126">
        <v>259995.53</v>
      </c>
      <c r="L23" s="126">
        <v>129997.765</v>
      </c>
      <c r="M23" s="126">
        <v>86665.176666666666</v>
      </c>
      <c r="N23" s="127">
        <v>3478</v>
      </c>
      <c r="O23" s="125">
        <v>1739</v>
      </c>
      <c r="P23" s="127">
        <v>30</v>
      </c>
      <c r="Q23" s="125">
        <v>15</v>
      </c>
      <c r="R23" s="127">
        <v>64</v>
      </c>
      <c r="S23" s="125">
        <v>32</v>
      </c>
      <c r="T23" s="127">
        <v>3</v>
      </c>
      <c r="U23" s="125">
        <v>1.5</v>
      </c>
      <c r="V23" s="127">
        <v>5</v>
      </c>
      <c r="W23" s="125">
        <v>2.5</v>
      </c>
      <c r="X23" s="127">
        <v>7</v>
      </c>
      <c r="Y23" s="125">
        <v>3.5</v>
      </c>
      <c r="Z23" s="127">
        <v>7</v>
      </c>
      <c r="AA23" s="125">
        <v>3.5</v>
      </c>
      <c r="AB23" s="127">
        <v>21</v>
      </c>
      <c r="AC23" s="125">
        <v>10.5</v>
      </c>
      <c r="AD23" s="128">
        <v>1</v>
      </c>
      <c r="AE23" s="125">
        <v>0.5</v>
      </c>
      <c r="AF23" s="127">
        <v>3</v>
      </c>
      <c r="AG23" s="125">
        <v>1.5</v>
      </c>
      <c r="AH23" s="127">
        <v>9</v>
      </c>
      <c r="AI23" s="125">
        <v>4.5</v>
      </c>
      <c r="AJ23" s="127">
        <v>0</v>
      </c>
      <c r="AK23" s="125">
        <v>0</v>
      </c>
      <c r="AL23" s="127">
        <v>65</v>
      </c>
      <c r="AM23" s="125">
        <v>32.5</v>
      </c>
      <c r="AN23" s="127">
        <v>99</v>
      </c>
      <c r="AO23" s="125">
        <v>49.5</v>
      </c>
      <c r="AP23" s="127">
        <v>115</v>
      </c>
      <c r="AQ23" s="125">
        <v>57.5</v>
      </c>
      <c r="AR23" s="127">
        <v>103</v>
      </c>
      <c r="AS23" s="125">
        <v>51.5</v>
      </c>
    </row>
    <row r="24" spans="1:45" ht="13.5" customHeight="1" x14ac:dyDescent="0.2">
      <c r="A24" s="124" t="s">
        <v>167</v>
      </c>
      <c r="B24" s="214" t="str">
        <f>'Incentive Goal'!B23</f>
        <v>CHOWAN</v>
      </c>
      <c r="C24" s="125">
        <v>2</v>
      </c>
      <c r="D24" s="125">
        <v>3</v>
      </c>
      <c r="E24" s="300">
        <v>961</v>
      </c>
      <c r="F24" s="301">
        <v>480.5</v>
      </c>
      <c r="G24" s="302">
        <v>3</v>
      </c>
      <c r="H24" s="301">
        <v>1.5</v>
      </c>
      <c r="I24" s="302">
        <v>8</v>
      </c>
      <c r="J24" s="301">
        <v>4</v>
      </c>
      <c r="K24" s="126">
        <v>343424.4</v>
      </c>
      <c r="L24" s="126">
        <v>171712.2</v>
      </c>
      <c r="M24" s="126">
        <v>114474.8</v>
      </c>
      <c r="N24" s="127">
        <v>5508</v>
      </c>
      <c r="O24" s="125">
        <v>2754</v>
      </c>
      <c r="P24" s="127">
        <v>20</v>
      </c>
      <c r="Q24" s="125">
        <v>10</v>
      </c>
      <c r="R24" s="127">
        <v>78</v>
      </c>
      <c r="S24" s="125">
        <v>39</v>
      </c>
      <c r="T24" s="127">
        <v>0</v>
      </c>
      <c r="U24" s="125">
        <v>0</v>
      </c>
      <c r="V24" s="127">
        <v>0</v>
      </c>
      <c r="W24" s="125">
        <v>0</v>
      </c>
      <c r="X24" s="127">
        <v>3</v>
      </c>
      <c r="Y24" s="125">
        <v>1.5</v>
      </c>
      <c r="Z24" s="127">
        <v>6</v>
      </c>
      <c r="AA24" s="125">
        <v>3</v>
      </c>
      <c r="AB24" s="127">
        <v>8</v>
      </c>
      <c r="AC24" s="125">
        <v>4</v>
      </c>
      <c r="AD24" s="128">
        <v>2</v>
      </c>
      <c r="AE24" s="125">
        <v>1</v>
      </c>
      <c r="AF24" s="127">
        <v>2</v>
      </c>
      <c r="AG24" s="125">
        <v>1</v>
      </c>
      <c r="AH24" s="127">
        <v>29</v>
      </c>
      <c r="AI24" s="125">
        <v>14.5</v>
      </c>
      <c r="AJ24" s="127">
        <v>3</v>
      </c>
      <c r="AK24" s="125">
        <v>1.5</v>
      </c>
      <c r="AL24" s="127">
        <v>34</v>
      </c>
      <c r="AM24" s="125">
        <v>17</v>
      </c>
      <c r="AN24" s="127">
        <v>72</v>
      </c>
      <c r="AO24" s="125">
        <v>36</v>
      </c>
      <c r="AP24" s="127">
        <v>51</v>
      </c>
      <c r="AQ24" s="125">
        <v>25.5</v>
      </c>
      <c r="AR24" s="127">
        <v>18</v>
      </c>
      <c r="AS24" s="125">
        <v>9</v>
      </c>
    </row>
    <row r="25" spans="1:45" ht="13.5" customHeight="1" x14ac:dyDescent="0.2">
      <c r="A25" s="124" t="s">
        <v>344</v>
      </c>
      <c r="B25" s="214" t="str">
        <f>'Incentive Goal'!B24</f>
        <v>CLAY</v>
      </c>
      <c r="C25" s="125">
        <v>2</v>
      </c>
      <c r="D25" s="125">
        <v>2.1</v>
      </c>
      <c r="E25" s="300">
        <v>249</v>
      </c>
      <c r="F25" s="301">
        <v>124.5</v>
      </c>
      <c r="G25" s="303">
        <v>6</v>
      </c>
      <c r="H25" s="301">
        <v>3</v>
      </c>
      <c r="I25" s="302">
        <v>7</v>
      </c>
      <c r="J25" s="301">
        <v>3.5</v>
      </c>
      <c r="K25" s="126">
        <v>122305.24</v>
      </c>
      <c r="L25" s="126">
        <v>61152.62</v>
      </c>
      <c r="M25" s="126">
        <v>58240.590476190475</v>
      </c>
      <c r="N25" s="127">
        <v>1017</v>
      </c>
      <c r="O25" s="125">
        <v>508.5</v>
      </c>
      <c r="P25" s="127">
        <v>7</v>
      </c>
      <c r="Q25" s="125">
        <v>3.5</v>
      </c>
      <c r="R25" s="127">
        <v>111</v>
      </c>
      <c r="S25" s="125">
        <v>55.5</v>
      </c>
      <c r="T25" s="127">
        <v>19</v>
      </c>
      <c r="U25" s="125">
        <v>9.5</v>
      </c>
      <c r="V25" s="127">
        <v>0</v>
      </c>
      <c r="W25" s="125">
        <v>0</v>
      </c>
      <c r="X25" s="127">
        <v>4</v>
      </c>
      <c r="Y25" s="125">
        <v>2</v>
      </c>
      <c r="Z25" s="127">
        <v>10</v>
      </c>
      <c r="AA25" s="125">
        <v>5</v>
      </c>
      <c r="AB25" s="127">
        <v>7</v>
      </c>
      <c r="AC25" s="125">
        <v>3.5</v>
      </c>
      <c r="AD25" s="128">
        <v>4</v>
      </c>
      <c r="AE25" s="125">
        <v>2</v>
      </c>
      <c r="AF25" s="127">
        <v>1</v>
      </c>
      <c r="AG25" s="125">
        <v>0.5</v>
      </c>
      <c r="AH25" s="127">
        <v>10</v>
      </c>
      <c r="AI25" s="125">
        <v>5</v>
      </c>
      <c r="AJ25" s="127">
        <v>0</v>
      </c>
      <c r="AK25" s="125">
        <v>0</v>
      </c>
      <c r="AL25" s="127">
        <v>27</v>
      </c>
      <c r="AM25" s="125">
        <v>13.5</v>
      </c>
      <c r="AN25" s="127">
        <v>63</v>
      </c>
      <c r="AO25" s="125">
        <v>31.5</v>
      </c>
      <c r="AP25" s="127">
        <v>40</v>
      </c>
      <c r="AQ25" s="125">
        <v>20</v>
      </c>
      <c r="AR25" s="127">
        <v>73</v>
      </c>
      <c r="AS25" s="125">
        <v>36.5</v>
      </c>
    </row>
    <row r="26" spans="1:45" ht="13.5" customHeight="1" x14ac:dyDescent="0.2">
      <c r="A26" s="124" t="s">
        <v>153</v>
      </c>
      <c r="B26" s="214" t="str">
        <f>'Incentive Goal'!B25</f>
        <v>CLEVELAND</v>
      </c>
      <c r="C26" s="125">
        <v>16</v>
      </c>
      <c r="D26" s="125">
        <v>22</v>
      </c>
      <c r="E26" s="300">
        <v>6965</v>
      </c>
      <c r="F26" s="301">
        <v>435.3125</v>
      </c>
      <c r="G26" s="302">
        <v>88</v>
      </c>
      <c r="H26" s="301">
        <v>5.5</v>
      </c>
      <c r="I26" s="302">
        <v>94</v>
      </c>
      <c r="J26" s="301">
        <v>5.875</v>
      </c>
      <c r="K26" s="126">
        <v>2174209.6</v>
      </c>
      <c r="L26" s="126">
        <v>135888.1</v>
      </c>
      <c r="M26" s="126">
        <v>98827.709090909091</v>
      </c>
      <c r="N26" s="127">
        <v>44401</v>
      </c>
      <c r="O26" s="125">
        <v>2775.0625</v>
      </c>
      <c r="P26" s="127">
        <v>261</v>
      </c>
      <c r="Q26" s="125">
        <v>16.3125</v>
      </c>
      <c r="R26" s="127">
        <v>745</v>
      </c>
      <c r="S26" s="125">
        <v>46.5625</v>
      </c>
      <c r="T26" s="127">
        <v>17</v>
      </c>
      <c r="U26" s="125">
        <v>1.0625</v>
      </c>
      <c r="V26" s="127">
        <v>48</v>
      </c>
      <c r="W26" s="125">
        <v>3</v>
      </c>
      <c r="X26" s="127">
        <v>90</v>
      </c>
      <c r="Y26" s="125">
        <v>5.625</v>
      </c>
      <c r="Z26" s="127">
        <v>177</v>
      </c>
      <c r="AA26" s="125">
        <v>11.0625</v>
      </c>
      <c r="AB26" s="127">
        <v>87</v>
      </c>
      <c r="AC26" s="125">
        <v>5.4375</v>
      </c>
      <c r="AD26" s="128">
        <v>74</v>
      </c>
      <c r="AE26" s="125">
        <v>4.625</v>
      </c>
      <c r="AF26" s="127">
        <v>43</v>
      </c>
      <c r="AG26" s="125">
        <v>2.6875</v>
      </c>
      <c r="AH26" s="127">
        <v>273</v>
      </c>
      <c r="AI26" s="125">
        <v>17.0625</v>
      </c>
      <c r="AJ26" s="127">
        <v>7</v>
      </c>
      <c r="AK26" s="125">
        <v>0.4375</v>
      </c>
      <c r="AL26" s="127">
        <v>833</v>
      </c>
      <c r="AM26" s="125">
        <v>52.0625</v>
      </c>
      <c r="AN26" s="127">
        <v>597</v>
      </c>
      <c r="AO26" s="125">
        <v>37.3125</v>
      </c>
      <c r="AP26" s="127">
        <v>1223</v>
      </c>
      <c r="AQ26" s="125">
        <v>76.4375</v>
      </c>
      <c r="AR26" s="127">
        <v>317</v>
      </c>
      <c r="AS26" s="125">
        <v>19.8125</v>
      </c>
    </row>
    <row r="27" spans="1:45" ht="13.5" customHeight="1" x14ac:dyDescent="0.2">
      <c r="A27" s="124" t="s">
        <v>152</v>
      </c>
      <c r="B27" s="214" t="str">
        <f>'Incentive Goal'!B26</f>
        <v>COLUMBUS</v>
      </c>
      <c r="C27" s="125">
        <v>11</v>
      </c>
      <c r="D27" s="125">
        <v>15</v>
      </c>
      <c r="E27" s="300">
        <v>3873</v>
      </c>
      <c r="F27" s="301">
        <v>352.09090909090907</v>
      </c>
      <c r="G27" s="302">
        <v>61</v>
      </c>
      <c r="H27" s="301">
        <v>5.5454545454545459</v>
      </c>
      <c r="I27" s="302">
        <v>56</v>
      </c>
      <c r="J27" s="301">
        <v>5.0909090909090908</v>
      </c>
      <c r="K27" s="126">
        <v>1139828.56</v>
      </c>
      <c r="L27" s="126">
        <v>103620.77818181818</v>
      </c>
      <c r="M27" s="126">
        <v>75988.570666666667</v>
      </c>
      <c r="N27" s="127">
        <v>23126</v>
      </c>
      <c r="O27" s="125">
        <v>2102.3636363636365</v>
      </c>
      <c r="P27" s="127">
        <v>138</v>
      </c>
      <c r="Q27" s="125">
        <v>12.545454545454545</v>
      </c>
      <c r="R27" s="127">
        <v>607</v>
      </c>
      <c r="S27" s="125">
        <v>55.18181818181818</v>
      </c>
      <c r="T27" s="127">
        <v>53</v>
      </c>
      <c r="U27" s="125">
        <v>4.8181818181818183</v>
      </c>
      <c r="V27" s="127">
        <v>32</v>
      </c>
      <c r="W27" s="125">
        <v>2.9090909090909092</v>
      </c>
      <c r="X27" s="127">
        <v>62</v>
      </c>
      <c r="Y27" s="125">
        <v>5.6363636363636367</v>
      </c>
      <c r="Z27" s="127">
        <v>70</v>
      </c>
      <c r="AA27" s="125">
        <v>6.3636363636363633</v>
      </c>
      <c r="AB27" s="127">
        <v>52</v>
      </c>
      <c r="AC27" s="125">
        <v>4.7272727272727275</v>
      </c>
      <c r="AD27" s="128">
        <v>2</v>
      </c>
      <c r="AE27" s="125">
        <v>0.18181818181818182</v>
      </c>
      <c r="AF27" s="127">
        <v>10</v>
      </c>
      <c r="AG27" s="125">
        <v>0.90909090909090906</v>
      </c>
      <c r="AH27" s="127">
        <v>81</v>
      </c>
      <c r="AI27" s="125">
        <v>7.3636363636363633</v>
      </c>
      <c r="AJ27" s="127">
        <v>10</v>
      </c>
      <c r="AK27" s="125">
        <v>0.90909090909090906</v>
      </c>
      <c r="AL27" s="127">
        <v>550</v>
      </c>
      <c r="AM27" s="125">
        <v>50</v>
      </c>
      <c r="AN27" s="127">
        <v>357</v>
      </c>
      <c r="AO27" s="125">
        <v>32.454545454545453</v>
      </c>
      <c r="AP27" s="127">
        <v>1728</v>
      </c>
      <c r="AQ27" s="125">
        <v>157.09090909090909</v>
      </c>
      <c r="AR27" s="127">
        <v>193</v>
      </c>
      <c r="AS27" s="125">
        <v>17.545454545454547</v>
      </c>
    </row>
    <row r="28" spans="1:45" ht="13.5" customHeight="1" x14ac:dyDescent="0.2">
      <c r="A28" s="124" t="s">
        <v>152</v>
      </c>
      <c r="B28" s="214" t="str">
        <f>'Incentive Goal'!B27</f>
        <v>CRAVEN</v>
      </c>
      <c r="C28" s="125">
        <v>7</v>
      </c>
      <c r="D28" s="125">
        <v>10</v>
      </c>
      <c r="E28" s="300">
        <v>4415</v>
      </c>
      <c r="F28" s="301">
        <v>630.71428571428567</v>
      </c>
      <c r="G28" s="302">
        <v>48</v>
      </c>
      <c r="H28" s="301">
        <v>6.8571428571428568</v>
      </c>
      <c r="I28" s="302">
        <v>61</v>
      </c>
      <c r="J28" s="301">
        <v>8.7142857142857135</v>
      </c>
      <c r="K28" s="126">
        <v>1896872.09</v>
      </c>
      <c r="L28" s="126">
        <v>270981.72714285715</v>
      </c>
      <c r="M28" s="126">
        <v>189687.209</v>
      </c>
      <c r="N28" s="127">
        <v>19985</v>
      </c>
      <c r="O28" s="125">
        <v>2855</v>
      </c>
      <c r="P28" s="127">
        <v>98</v>
      </c>
      <c r="Q28" s="125">
        <v>14</v>
      </c>
      <c r="R28" s="127">
        <v>301</v>
      </c>
      <c r="S28" s="125">
        <v>43</v>
      </c>
      <c r="T28" s="127">
        <v>8</v>
      </c>
      <c r="U28" s="125">
        <v>1.1428571428571428</v>
      </c>
      <c r="V28" s="127">
        <v>23</v>
      </c>
      <c r="W28" s="125">
        <v>3.2857142857142856</v>
      </c>
      <c r="X28" s="127">
        <v>58</v>
      </c>
      <c r="Y28" s="125">
        <v>8.2857142857142865</v>
      </c>
      <c r="Z28" s="127">
        <v>81</v>
      </c>
      <c r="AA28" s="125">
        <v>11.571428571428571</v>
      </c>
      <c r="AB28" s="127">
        <v>51</v>
      </c>
      <c r="AC28" s="125">
        <v>7.2857142857142856</v>
      </c>
      <c r="AD28" s="128">
        <v>0</v>
      </c>
      <c r="AE28" s="125">
        <v>0</v>
      </c>
      <c r="AF28" s="127">
        <v>1</v>
      </c>
      <c r="AG28" s="125">
        <v>0.14285714285714285</v>
      </c>
      <c r="AH28" s="127">
        <v>85</v>
      </c>
      <c r="AI28" s="125">
        <v>12.142857142857142</v>
      </c>
      <c r="AJ28" s="127">
        <v>10</v>
      </c>
      <c r="AK28" s="125">
        <v>1.4285714285714286</v>
      </c>
      <c r="AL28" s="127">
        <v>400</v>
      </c>
      <c r="AM28" s="125">
        <v>57.142857142857146</v>
      </c>
      <c r="AN28" s="127">
        <v>313</v>
      </c>
      <c r="AO28" s="125">
        <v>44.714285714285715</v>
      </c>
      <c r="AP28" s="127">
        <v>1627</v>
      </c>
      <c r="AQ28" s="125">
        <v>232.42857142857142</v>
      </c>
      <c r="AR28" s="127">
        <v>141</v>
      </c>
      <c r="AS28" s="125">
        <v>20.142857142857142</v>
      </c>
    </row>
    <row r="29" spans="1:45" ht="13.5" customHeight="1" x14ac:dyDescent="0.2">
      <c r="A29" s="124" t="s">
        <v>152</v>
      </c>
      <c r="B29" s="214" t="str">
        <f>'Incentive Goal'!B28</f>
        <v>CUMBERLAND</v>
      </c>
      <c r="C29" s="125">
        <v>46</v>
      </c>
      <c r="D29" s="125">
        <v>71</v>
      </c>
      <c r="E29" s="300">
        <v>18639</v>
      </c>
      <c r="F29" s="301">
        <v>405.19565217391306</v>
      </c>
      <c r="G29" s="302">
        <v>219</v>
      </c>
      <c r="H29" s="301">
        <v>4.7608695652173916</v>
      </c>
      <c r="I29" s="302">
        <v>161</v>
      </c>
      <c r="J29" s="301">
        <v>3.5</v>
      </c>
      <c r="K29" s="126">
        <v>9056517</v>
      </c>
      <c r="L29" s="126">
        <v>196880.80434782608</v>
      </c>
      <c r="M29" s="126">
        <v>127556.57746478873</v>
      </c>
      <c r="N29" s="127">
        <v>91064</v>
      </c>
      <c r="O29" s="125">
        <v>1979.6521739130435</v>
      </c>
      <c r="P29" s="127">
        <v>787</v>
      </c>
      <c r="Q29" s="125">
        <v>17.108695652173914</v>
      </c>
      <c r="R29" s="127">
        <v>14219</v>
      </c>
      <c r="S29" s="125">
        <v>309.10869565217394</v>
      </c>
      <c r="T29" s="127">
        <v>563</v>
      </c>
      <c r="U29" s="125">
        <v>12.239130434782609</v>
      </c>
      <c r="V29" s="127">
        <v>93</v>
      </c>
      <c r="W29" s="125">
        <v>2.0217391304347827</v>
      </c>
      <c r="X29" s="127">
        <v>227</v>
      </c>
      <c r="Y29" s="125">
        <v>4.9347826086956523</v>
      </c>
      <c r="Z29" s="127">
        <v>257</v>
      </c>
      <c r="AA29" s="125">
        <v>5.5869565217391308</v>
      </c>
      <c r="AB29" s="127">
        <v>159</v>
      </c>
      <c r="AC29" s="125">
        <v>3.4565217391304346</v>
      </c>
      <c r="AD29" s="128">
        <v>119</v>
      </c>
      <c r="AE29" s="125">
        <v>2.5869565217391304</v>
      </c>
      <c r="AF29" s="127">
        <v>297</v>
      </c>
      <c r="AG29" s="125">
        <v>6.4565217391304346</v>
      </c>
      <c r="AH29" s="127">
        <v>379</v>
      </c>
      <c r="AI29" s="125">
        <v>8.2391304347826093</v>
      </c>
      <c r="AJ29" s="127">
        <v>134</v>
      </c>
      <c r="AK29" s="125">
        <v>2.9130434782608696</v>
      </c>
      <c r="AL29" s="127">
        <v>2890</v>
      </c>
      <c r="AM29" s="125">
        <v>62.826086956521742</v>
      </c>
      <c r="AN29" s="127">
        <v>823</v>
      </c>
      <c r="AO29" s="125">
        <v>17.891304347826086</v>
      </c>
      <c r="AP29" s="127">
        <v>9229</v>
      </c>
      <c r="AQ29" s="125">
        <v>200.63043478260869</v>
      </c>
      <c r="AR29" s="127">
        <v>139</v>
      </c>
      <c r="AS29" s="125">
        <v>3.0217391304347827</v>
      </c>
    </row>
    <row r="30" spans="1:45" ht="13.5" customHeight="1" x14ac:dyDescent="0.2">
      <c r="A30" s="124" t="s">
        <v>167</v>
      </c>
      <c r="B30" s="214" t="str">
        <f>'Incentive Goal'!B29</f>
        <v>CURRITUCK</v>
      </c>
      <c r="C30" s="125">
        <v>2</v>
      </c>
      <c r="D30" s="125">
        <v>2.5</v>
      </c>
      <c r="E30" s="300">
        <v>779</v>
      </c>
      <c r="F30" s="301">
        <v>389.5</v>
      </c>
      <c r="G30" s="302">
        <v>6</v>
      </c>
      <c r="H30" s="301">
        <v>3</v>
      </c>
      <c r="I30" s="302">
        <v>16</v>
      </c>
      <c r="J30" s="301">
        <v>8</v>
      </c>
      <c r="K30" s="126">
        <v>518333.5</v>
      </c>
      <c r="L30" s="126">
        <v>259166.75</v>
      </c>
      <c r="M30" s="126">
        <v>207333.4</v>
      </c>
      <c r="N30" s="127">
        <v>2228</v>
      </c>
      <c r="O30" s="125">
        <v>1114</v>
      </c>
      <c r="P30" s="127">
        <v>3</v>
      </c>
      <c r="Q30" s="125">
        <v>1.5</v>
      </c>
      <c r="R30" s="127">
        <v>10</v>
      </c>
      <c r="S30" s="125">
        <v>5</v>
      </c>
      <c r="T30" s="127">
        <v>2</v>
      </c>
      <c r="U30" s="125">
        <v>1</v>
      </c>
      <c r="V30" s="127">
        <v>1</v>
      </c>
      <c r="W30" s="125">
        <v>0.5</v>
      </c>
      <c r="X30" s="127">
        <v>0</v>
      </c>
      <c r="Y30" s="125">
        <v>0</v>
      </c>
      <c r="Z30" s="127">
        <v>0</v>
      </c>
      <c r="AA30" s="125">
        <v>0</v>
      </c>
      <c r="AB30" s="127">
        <v>4</v>
      </c>
      <c r="AC30" s="125">
        <v>2</v>
      </c>
      <c r="AD30" s="128">
        <v>0</v>
      </c>
      <c r="AE30" s="125">
        <v>0</v>
      </c>
      <c r="AF30" s="127">
        <v>8</v>
      </c>
      <c r="AG30" s="125">
        <v>4</v>
      </c>
      <c r="AH30" s="127">
        <v>25</v>
      </c>
      <c r="AI30" s="125">
        <v>12.5</v>
      </c>
      <c r="AJ30" s="127">
        <v>3</v>
      </c>
      <c r="AK30" s="125">
        <v>1.5</v>
      </c>
      <c r="AL30" s="127">
        <v>74</v>
      </c>
      <c r="AM30" s="125">
        <v>37</v>
      </c>
      <c r="AN30" s="127">
        <v>322</v>
      </c>
      <c r="AO30" s="125">
        <v>161</v>
      </c>
      <c r="AP30" s="127">
        <v>152</v>
      </c>
      <c r="AQ30" s="125">
        <v>76</v>
      </c>
      <c r="AR30" s="127">
        <v>87</v>
      </c>
      <c r="AS30" s="125">
        <v>43.5</v>
      </c>
    </row>
    <row r="31" spans="1:45" ht="13.5" customHeight="1" x14ac:dyDescent="0.2">
      <c r="A31" s="124" t="s">
        <v>167</v>
      </c>
      <c r="B31" s="214" t="str">
        <f>'Incentive Goal'!B30</f>
        <v>DARE</v>
      </c>
      <c r="C31" s="125">
        <v>2</v>
      </c>
      <c r="D31" s="125">
        <v>2.5</v>
      </c>
      <c r="E31" s="300">
        <v>843</v>
      </c>
      <c r="F31" s="301">
        <v>421.5</v>
      </c>
      <c r="G31" s="302">
        <v>14</v>
      </c>
      <c r="H31" s="301">
        <v>7</v>
      </c>
      <c r="I31" s="302">
        <v>12</v>
      </c>
      <c r="J31" s="301">
        <v>6</v>
      </c>
      <c r="K31" s="126">
        <v>568934.79</v>
      </c>
      <c r="L31" s="126">
        <v>284467.39500000002</v>
      </c>
      <c r="M31" s="126">
        <v>227573.91600000003</v>
      </c>
      <c r="N31" s="127">
        <v>3937</v>
      </c>
      <c r="O31" s="125">
        <v>1968.5</v>
      </c>
      <c r="P31" s="127">
        <v>56</v>
      </c>
      <c r="Q31" s="125">
        <v>28</v>
      </c>
      <c r="R31" s="127">
        <v>16</v>
      </c>
      <c r="S31" s="125">
        <v>8</v>
      </c>
      <c r="T31" s="127">
        <v>0</v>
      </c>
      <c r="U31" s="125">
        <v>0</v>
      </c>
      <c r="V31" s="127">
        <v>4</v>
      </c>
      <c r="W31" s="125">
        <v>2</v>
      </c>
      <c r="X31" s="127">
        <v>20</v>
      </c>
      <c r="Y31" s="125">
        <v>10</v>
      </c>
      <c r="Z31" s="127">
        <v>20</v>
      </c>
      <c r="AA31" s="125">
        <v>10</v>
      </c>
      <c r="AB31" s="127">
        <v>21</v>
      </c>
      <c r="AC31" s="125">
        <v>10.5</v>
      </c>
      <c r="AD31" s="128">
        <v>2</v>
      </c>
      <c r="AE31" s="125">
        <v>1</v>
      </c>
      <c r="AF31" s="127">
        <v>2</v>
      </c>
      <c r="AG31" s="125">
        <v>1</v>
      </c>
      <c r="AH31" s="127">
        <v>30</v>
      </c>
      <c r="AI31" s="125">
        <v>15</v>
      </c>
      <c r="AJ31" s="127">
        <v>2</v>
      </c>
      <c r="AK31" s="125">
        <v>1</v>
      </c>
      <c r="AL31" s="127">
        <v>64</v>
      </c>
      <c r="AM31" s="125">
        <v>32</v>
      </c>
      <c r="AN31" s="127">
        <v>54</v>
      </c>
      <c r="AO31" s="125">
        <v>27</v>
      </c>
      <c r="AP31" s="127">
        <v>135</v>
      </c>
      <c r="AQ31" s="125">
        <v>67.5</v>
      </c>
      <c r="AR31" s="127">
        <v>60</v>
      </c>
      <c r="AS31" s="125">
        <v>30</v>
      </c>
    </row>
    <row r="32" spans="1:45" ht="13.5" customHeight="1" x14ac:dyDescent="0.2">
      <c r="A32" s="124" t="s">
        <v>142</v>
      </c>
      <c r="B32" s="214" t="str">
        <f>'Incentive Goal'!B31</f>
        <v>DAVIDSON</v>
      </c>
      <c r="C32" s="125">
        <v>15</v>
      </c>
      <c r="D32" s="125">
        <v>19</v>
      </c>
      <c r="E32" s="300">
        <v>4835</v>
      </c>
      <c r="F32" s="301">
        <v>322.33333333333331</v>
      </c>
      <c r="G32" s="302">
        <v>38</v>
      </c>
      <c r="H32" s="301">
        <v>2.5333333333333332</v>
      </c>
      <c r="I32" s="302">
        <v>70</v>
      </c>
      <c r="J32" s="301">
        <v>4.666666666666667</v>
      </c>
      <c r="K32" s="126">
        <v>3035355.15</v>
      </c>
      <c r="L32" s="126">
        <v>202357.00999999998</v>
      </c>
      <c r="M32" s="126">
        <v>159755.5342105263</v>
      </c>
      <c r="N32" s="127">
        <v>23311</v>
      </c>
      <c r="O32" s="125">
        <v>1554.0666666666666</v>
      </c>
      <c r="P32" s="127">
        <v>92</v>
      </c>
      <c r="Q32" s="125">
        <v>6.1333333333333337</v>
      </c>
      <c r="R32" s="127">
        <v>2654</v>
      </c>
      <c r="S32" s="125">
        <v>176.93333333333334</v>
      </c>
      <c r="T32" s="127">
        <v>204</v>
      </c>
      <c r="U32" s="125">
        <v>13.6</v>
      </c>
      <c r="V32" s="127">
        <v>55</v>
      </c>
      <c r="W32" s="125">
        <v>3.6666666666666665</v>
      </c>
      <c r="X32" s="127">
        <v>40</v>
      </c>
      <c r="Y32" s="125">
        <v>2.6666666666666665</v>
      </c>
      <c r="Z32" s="127">
        <v>177</v>
      </c>
      <c r="AA32" s="125">
        <v>11.8</v>
      </c>
      <c r="AB32" s="127">
        <v>72</v>
      </c>
      <c r="AC32" s="125">
        <v>4.8</v>
      </c>
      <c r="AD32" s="128">
        <v>49</v>
      </c>
      <c r="AE32" s="125">
        <v>3.2666666666666666</v>
      </c>
      <c r="AF32" s="127">
        <v>54</v>
      </c>
      <c r="AG32" s="125">
        <v>3.6</v>
      </c>
      <c r="AH32" s="127">
        <v>99</v>
      </c>
      <c r="AI32" s="125">
        <v>6.6</v>
      </c>
      <c r="AJ32" s="127">
        <v>16</v>
      </c>
      <c r="AK32" s="125">
        <v>1.0666666666666667</v>
      </c>
      <c r="AL32" s="127">
        <v>630</v>
      </c>
      <c r="AM32" s="125">
        <v>42</v>
      </c>
      <c r="AN32" s="127">
        <v>1093</v>
      </c>
      <c r="AO32" s="125">
        <v>72.86666666666666</v>
      </c>
      <c r="AP32" s="127">
        <v>1145</v>
      </c>
      <c r="AQ32" s="125">
        <v>76.333333333333329</v>
      </c>
      <c r="AR32" s="127">
        <v>578</v>
      </c>
      <c r="AS32" s="125">
        <v>38.533333333333331</v>
      </c>
    </row>
    <row r="33" spans="1:45" ht="13.5" customHeight="1" x14ac:dyDescent="0.2">
      <c r="A33" s="124" t="s">
        <v>142</v>
      </c>
      <c r="B33" s="214" t="str">
        <f>'Incentive Goal'!B32</f>
        <v>DAVIE</v>
      </c>
      <c r="C33" s="125">
        <v>3.75</v>
      </c>
      <c r="D33" s="125">
        <v>5</v>
      </c>
      <c r="E33" s="300">
        <v>1263</v>
      </c>
      <c r="F33" s="301">
        <v>336.8</v>
      </c>
      <c r="G33" s="302">
        <v>34</v>
      </c>
      <c r="H33" s="301">
        <v>9.0666666666666664</v>
      </c>
      <c r="I33" s="302">
        <v>20</v>
      </c>
      <c r="J33" s="301">
        <v>5.333333333333333</v>
      </c>
      <c r="K33" s="126">
        <v>566936.07999999996</v>
      </c>
      <c r="L33" s="126">
        <v>151182.95466666666</v>
      </c>
      <c r="M33" s="126">
        <v>113387.21599999999</v>
      </c>
      <c r="N33" s="127">
        <v>5204</v>
      </c>
      <c r="O33" s="125">
        <v>1387.7333333333333</v>
      </c>
      <c r="P33" s="127">
        <v>18</v>
      </c>
      <c r="Q33" s="125">
        <v>4.8</v>
      </c>
      <c r="R33" s="127">
        <v>263</v>
      </c>
      <c r="S33" s="125">
        <v>70.13333333333334</v>
      </c>
      <c r="T33" s="127">
        <v>3</v>
      </c>
      <c r="U33" s="125">
        <v>0.8</v>
      </c>
      <c r="V33" s="127">
        <v>6</v>
      </c>
      <c r="W33" s="125">
        <v>1.6</v>
      </c>
      <c r="X33" s="127">
        <v>34</v>
      </c>
      <c r="Y33" s="125">
        <v>9.0666666666666664</v>
      </c>
      <c r="Z33" s="127">
        <v>25</v>
      </c>
      <c r="AA33" s="125">
        <v>6.666666666666667</v>
      </c>
      <c r="AB33" s="127">
        <v>21</v>
      </c>
      <c r="AC33" s="125">
        <v>5.6</v>
      </c>
      <c r="AD33" s="128">
        <v>1</v>
      </c>
      <c r="AE33" s="125">
        <v>0.26666666666666666</v>
      </c>
      <c r="AF33" s="127">
        <v>9</v>
      </c>
      <c r="AG33" s="125">
        <v>2.4</v>
      </c>
      <c r="AH33" s="127">
        <v>29</v>
      </c>
      <c r="AI33" s="125">
        <v>7.7333333333333334</v>
      </c>
      <c r="AJ33" s="127">
        <v>0</v>
      </c>
      <c r="AK33" s="125">
        <v>0</v>
      </c>
      <c r="AL33" s="127">
        <v>155</v>
      </c>
      <c r="AM33" s="125">
        <v>41.333333333333336</v>
      </c>
      <c r="AN33" s="127">
        <v>204</v>
      </c>
      <c r="AO33" s="125">
        <v>54.4</v>
      </c>
      <c r="AP33" s="127">
        <v>224</v>
      </c>
      <c r="AQ33" s="125">
        <v>59.733333333333334</v>
      </c>
      <c r="AR33" s="127">
        <v>75</v>
      </c>
      <c r="AS33" s="125">
        <v>20</v>
      </c>
    </row>
    <row r="34" spans="1:45" ht="13.5" customHeight="1" x14ac:dyDescent="0.2">
      <c r="A34" s="124" t="s">
        <v>152</v>
      </c>
      <c r="B34" s="214" t="str">
        <f>'Incentive Goal'!B33</f>
        <v>DUPLIN</v>
      </c>
      <c r="C34" s="125">
        <v>9</v>
      </c>
      <c r="D34" s="125">
        <v>11</v>
      </c>
      <c r="E34" s="300">
        <v>2509</v>
      </c>
      <c r="F34" s="301">
        <v>278.77777777777777</v>
      </c>
      <c r="G34" s="302">
        <v>34</v>
      </c>
      <c r="H34" s="301">
        <v>3.7777777777777777</v>
      </c>
      <c r="I34" s="302">
        <v>38</v>
      </c>
      <c r="J34" s="301">
        <v>4.2222222222222223</v>
      </c>
      <c r="K34" s="126">
        <v>1255730.52</v>
      </c>
      <c r="L34" s="126">
        <v>139525.61333333334</v>
      </c>
      <c r="M34" s="126">
        <v>114157.32</v>
      </c>
      <c r="N34" s="127">
        <v>10962</v>
      </c>
      <c r="O34" s="125">
        <v>1218</v>
      </c>
      <c r="P34" s="127">
        <v>54</v>
      </c>
      <c r="Q34" s="125">
        <v>6</v>
      </c>
      <c r="R34" s="127">
        <v>251</v>
      </c>
      <c r="S34" s="125">
        <v>27.888888888888889</v>
      </c>
      <c r="T34" s="127">
        <v>3</v>
      </c>
      <c r="U34" s="125">
        <v>0.33333333333333331</v>
      </c>
      <c r="V34" s="127">
        <v>18</v>
      </c>
      <c r="W34" s="125">
        <v>2</v>
      </c>
      <c r="X34" s="127">
        <v>31</v>
      </c>
      <c r="Y34" s="125">
        <v>3.4444444444444446</v>
      </c>
      <c r="Z34" s="127">
        <v>65</v>
      </c>
      <c r="AA34" s="125">
        <v>7.2222222222222223</v>
      </c>
      <c r="AB34" s="127">
        <v>38</v>
      </c>
      <c r="AC34" s="125">
        <v>4.2222222222222223</v>
      </c>
      <c r="AD34" s="128">
        <v>4</v>
      </c>
      <c r="AE34" s="125">
        <v>0.44444444444444442</v>
      </c>
      <c r="AF34" s="127">
        <v>36</v>
      </c>
      <c r="AG34" s="125">
        <v>4</v>
      </c>
      <c r="AH34" s="127">
        <v>57</v>
      </c>
      <c r="AI34" s="125">
        <v>6.333333333333333</v>
      </c>
      <c r="AJ34" s="127">
        <v>2</v>
      </c>
      <c r="AK34" s="125">
        <v>0.22222222222222221</v>
      </c>
      <c r="AL34" s="127">
        <v>216</v>
      </c>
      <c r="AM34" s="125">
        <v>24</v>
      </c>
      <c r="AN34" s="127">
        <v>363</v>
      </c>
      <c r="AO34" s="125">
        <v>40.333333333333336</v>
      </c>
      <c r="AP34" s="127">
        <v>252</v>
      </c>
      <c r="AQ34" s="125">
        <v>28</v>
      </c>
      <c r="AR34" s="127">
        <v>145</v>
      </c>
      <c r="AS34" s="125">
        <v>16.111111111111111</v>
      </c>
    </row>
    <row r="35" spans="1:45" ht="13.5" customHeight="1" x14ac:dyDescent="0.2">
      <c r="A35" s="124" t="s">
        <v>142</v>
      </c>
      <c r="B35" s="214" t="str">
        <f>'Incentive Goal'!B34</f>
        <v>DURHAM</v>
      </c>
      <c r="C35" s="125">
        <v>29</v>
      </c>
      <c r="D35" s="125">
        <v>39</v>
      </c>
      <c r="E35" s="300">
        <v>8189</v>
      </c>
      <c r="F35" s="301">
        <v>282.37931034482756</v>
      </c>
      <c r="G35" s="302">
        <v>103</v>
      </c>
      <c r="H35" s="301">
        <v>3.5517241379310347</v>
      </c>
      <c r="I35" s="302">
        <v>81</v>
      </c>
      <c r="J35" s="301">
        <v>2.7931034482758621</v>
      </c>
      <c r="K35" s="126">
        <v>3814873.63</v>
      </c>
      <c r="L35" s="126">
        <v>131547.36655172415</v>
      </c>
      <c r="M35" s="126">
        <v>97817.272564102561</v>
      </c>
      <c r="N35" s="127">
        <v>39147</v>
      </c>
      <c r="O35" s="125">
        <v>1349.8965517241379</v>
      </c>
      <c r="P35" s="127">
        <v>278</v>
      </c>
      <c r="Q35" s="125">
        <v>9.5862068965517242</v>
      </c>
      <c r="R35" s="127">
        <v>942</v>
      </c>
      <c r="S35" s="125">
        <v>32.482758620689658</v>
      </c>
      <c r="T35" s="127">
        <v>55</v>
      </c>
      <c r="U35" s="125">
        <v>1.896551724137931</v>
      </c>
      <c r="V35" s="127">
        <v>26</v>
      </c>
      <c r="W35" s="125">
        <v>0.89655172413793105</v>
      </c>
      <c r="X35" s="127">
        <v>121</v>
      </c>
      <c r="Y35" s="125">
        <v>4.1724137931034484</v>
      </c>
      <c r="Z35" s="127">
        <v>86</v>
      </c>
      <c r="AA35" s="125">
        <v>2.9655172413793105</v>
      </c>
      <c r="AB35" s="127">
        <v>74</v>
      </c>
      <c r="AC35" s="125">
        <v>2.5517241379310347</v>
      </c>
      <c r="AD35" s="128">
        <v>16</v>
      </c>
      <c r="AE35" s="125">
        <v>0.55172413793103448</v>
      </c>
      <c r="AF35" s="127">
        <v>51</v>
      </c>
      <c r="AG35" s="125">
        <v>1.7586206896551724</v>
      </c>
      <c r="AH35" s="127">
        <v>240</v>
      </c>
      <c r="AI35" s="125">
        <v>8.2758620689655178</v>
      </c>
      <c r="AJ35" s="127">
        <v>39</v>
      </c>
      <c r="AK35" s="125">
        <v>1.3448275862068966</v>
      </c>
      <c r="AL35" s="127">
        <v>1504</v>
      </c>
      <c r="AM35" s="125">
        <v>51.862068965517238</v>
      </c>
      <c r="AN35" s="127">
        <v>838</v>
      </c>
      <c r="AO35" s="125">
        <v>28.896551724137932</v>
      </c>
      <c r="AP35" s="127">
        <v>2825</v>
      </c>
      <c r="AQ35" s="125">
        <v>97.41379310344827</v>
      </c>
      <c r="AR35" s="127">
        <v>288</v>
      </c>
      <c r="AS35" s="125">
        <v>9.931034482758621</v>
      </c>
    </row>
    <row r="36" spans="1:45" ht="13.5" customHeight="1" x14ac:dyDescent="0.2">
      <c r="A36" s="124" t="s">
        <v>304</v>
      </c>
      <c r="B36" s="214" t="str">
        <f>'Incentive Goal'!B35</f>
        <v>EDGE-Rky Mt</v>
      </c>
      <c r="C36" s="125">
        <v>8.5</v>
      </c>
      <c r="D36" s="125">
        <v>11</v>
      </c>
      <c r="E36" s="300">
        <v>2250</v>
      </c>
      <c r="F36" s="301">
        <v>264.70588235294116</v>
      </c>
      <c r="G36" s="302">
        <v>3</v>
      </c>
      <c r="H36" s="301">
        <v>0.35294117647058826</v>
      </c>
      <c r="I36" s="302">
        <v>9</v>
      </c>
      <c r="J36" s="301">
        <v>1.0588235294117647</v>
      </c>
      <c r="K36" s="126">
        <v>649398.51</v>
      </c>
      <c r="L36" s="126">
        <v>76399.824705882347</v>
      </c>
      <c r="M36" s="126">
        <v>59036.22818181818</v>
      </c>
      <c r="N36" s="127">
        <v>14192</v>
      </c>
      <c r="O36" s="125">
        <v>1669.6470588235295</v>
      </c>
      <c r="P36" s="127">
        <v>78</v>
      </c>
      <c r="Q36" s="125">
        <v>9.1764705882352935</v>
      </c>
      <c r="R36" s="127">
        <v>505</v>
      </c>
      <c r="S36" s="125">
        <v>59.411764705882355</v>
      </c>
      <c r="T36" s="127">
        <v>40</v>
      </c>
      <c r="U36" s="125">
        <v>4.7058823529411766</v>
      </c>
      <c r="V36" s="127">
        <v>18</v>
      </c>
      <c r="W36" s="125">
        <v>2.1176470588235294</v>
      </c>
      <c r="X36" s="127">
        <v>27</v>
      </c>
      <c r="Y36" s="125">
        <v>3.1764705882352939</v>
      </c>
      <c r="Z36" s="127">
        <v>35</v>
      </c>
      <c r="AA36" s="125">
        <v>4.117647058823529</v>
      </c>
      <c r="AB36" s="127">
        <v>15</v>
      </c>
      <c r="AC36" s="125">
        <v>1.7647058823529411</v>
      </c>
      <c r="AD36" s="128">
        <v>2</v>
      </c>
      <c r="AE36" s="125">
        <v>0.23529411764705882</v>
      </c>
      <c r="AF36" s="127">
        <v>3</v>
      </c>
      <c r="AG36" s="125">
        <v>0.35294117647058826</v>
      </c>
      <c r="AH36" s="127">
        <v>38</v>
      </c>
      <c r="AI36" s="125">
        <v>4.4705882352941178</v>
      </c>
      <c r="AJ36" s="127">
        <v>1</v>
      </c>
      <c r="AK36" s="125">
        <v>0.11764705882352941</v>
      </c>
      <c r="AL36" s="127">
        <v>311</v>
      </c>
      <c r="AM36" s="125">
        <v>36.588235294117645</v>
      </c>
      <c r="AN36" s="127">
        <v>380</v>
      </c>
      <c r="AO36" s="125">
        <v>44.705882352941174</v>
      </c>
      <c r="AP36" s="127">
        <v>401</v>
      </c>
      <c r="AQ36" s="125">
        <v>47.176470588235297</v>
      </c>
      <c r="AR36" s="127">
        <v>88</v>
      </c>
      <c r="AS36" s="125">
        <v>10.352941176470589</v>
      </c>
    </row>
    <row r="37" spans="1:45" ht="13.5" customHeight="1" x14ac:dyDescent="0.2">
      <c r="A37" s="124" t="s">
        <v>304</v>
      </c>
      <c r="B37" s="214" t="str">
        <f>'Incentive Goal'!B36</f>
        <v>EDGE-Tarboro</v>
      </c>
      <c r="C37" s="125">
        <v>6.5</v>
      </c>
      <c r="D37" s="125">
        <v>8</v>
      </c>
      <c r="E37" s="300">
        <v>2536</v>
      </c>
      <c r="F37" s="301">
        <v>390.15384615384613</v>
      </c>
      <c r="G37" s="302">
        <v>26</v>
      </c>
      <c r="H37" s="301">
        <v>4</v>
      </c>
      <c r="I37" s="302">
        <v>19</v>
      </c>
      <c r="J37" s="301">
        <v>2.9230769230769229</v>
      </c>
      <c r="K37" s="126">
        <v>709843.65</v>
      </c>
      <c r="L37" s="126">
        <v>109206.71538461538</v>
      </c>
      <c r="M37" s="126">
        <v>88730.456250000003</v>
      </c>
      <c r="N37" s="129">
        <v>9031</v>
      </c>
      <c r="O37" s="125">
        <v>1389.3846153846155</v>
      </c>
      <c r="P37" s="127">
        <v>32</v>
      </c>
      <c r="Q37" s="125">
        <v>4.9230769230769234</v>
      </c>
      <c r="R37" s="127">
        <v>289</v>
      </c>
      <c r="S37" s="125">
        <v>44.46153846153846</v>
      </c>
      <c r="T37" s="127">
        <v>15</v>
      </c>
      <c r="U37" s="125">
        <v>2.3076923076923075</v>
      </c>
      <c r="V37" s="127">
        <v>3</v>
      </c>
      <c r="W37" s="125">
        <v>0.46153846153846156</v>
      </c>
      <c r="X37" s="127">
        <v>12</v>
      </c>
      <c r="Y37" s="125">
        <v>1.8461538461538463</v>
      </c>
      <c r="Z37" s="127">
        <v>8</v>
      </c>
      <c r="AA37" s="125">
        <v>1.2307692307692308</v>
      </c>
      <c r="AB37" s="127">
        <v>5</v>
      </c>
      <c r="AC37" s="125">
        <v>0.76923076923076927</v>
      </c>
      <c r="AD37" s="128">
        <v>2</v>
      </c>
      <c r="AE37" s="125">
        <v>0.30769230769230771</v>
      </c>
      <c r="AF37" s="127">
        <v>57</v>
      </c>
      <c r="AG37" s="125">
        <v>8.7692307692307701</v>
      </c>
      <c r="AH37" s="127">
        <v>38</v>
      </c>
      <c r="AI37" s="125">
        <v>5.8461538461538458</v>
      </c>
      <c r="AJ37" s="127">
        <v>1</v>
      </c>
      <c r="AK37" s="125">
        <v>0.15384615384615385</v>
      </c>
      <c r="AL37" s="127">
        <v>274</v>
      </c>
      <c r="AM37" s="125">
        <v>42.153846153846153</v>
      </c>
      <c r="AN37" s="127">
        <v>698</v>
      </c>
      <c r="AO37" s="125">
        <v>107.38461538461539</v>
      </c>
      <c r="AP37" s="127">
        <v>469</v>
      </c>
      <c r="AQ37" s="125">
        <v>72.15384615384616</v>
      </c>
      <c r="AR37" s="127">
        <v>162</v>
      </c>
      <c r="AS37" s="125">
        <v>24.923076923076923</v>
      </c>
    </row>
    <row r="38" spans="1:45" ht="13.5" customHeight="1" x14ac:dyDescent="0.2">
      <c r="A38" s="124" t="s">
        <v>142</v>
      </c>
      <c r="B38" s="214" t="str">
        <f>'Incentive Goal'!B37</f>
        <v>FORSYTH</v>
      </c>
      <c r="C38" s="125">
        <v>33</v>
      </c>
      <c r="D38" s="125">
        <v>50.5</v>
      </c>
      <c r="E38" s="300">
        <v>13141</v>
      </c>
      <c r="F38" s="301">
        <v>398.21212121212119</v>
      </c>
      <c r="G38" s="302">
        <v>257</v>
      </c>
      <c r="H38" s="301">
        <v>7.7878787878787881</v>
      </c>
      <c r="I38" s="302">
        <v>188</v>
      </c>
      <c r="J38" s="301">
        <v>5.6969696969696972</v>
      </c>
      <c r="K38" s="126">
        <v>5519443.3300000001</v>
      </c>
      <c r="L38" s="126">
        <v>167255.85848484849</v>
      </c>
      <c r="M38" s="126">
        <v>109295.90752475247</v>
      </c>
      <c r="N38" s="129">
        <v>61642</v>
      </c>
      <c r="O38" s="125">
        <v>1867.939393939394</v>
      </c>
      <c r="P38" s="127">
        <v>593</v>
      </c>
      <c r="Q38" s="125">
        <v>17.969696969696969</v>
      </c>
      <c r="R38" s="127">
        <v>1794</v>
      </c>
      <c r="S38" s="125">
        <v>54.363636363636367</v>
      </c>
      <c r="T38" s="127">
        <v>366</v>
      </c>
      <c r="U38" s="125">
        <v>11.090909090909092</v>
      </c>
      <c r="V38" s="127">
        <v>163</v>
      </c>
      <c r="W38" s="125">
        <v>4.9393939393939394</v>
      </c>
      <c r="X38" s="127">
        <v>261</v>
      </c>
      <c r="Y38" s="125">
        <v>7.9090909090909092</v>
      </c>
      <c r="Z38" s="127">
        <v>196</v>
      </c>
      <c r="AA38" s="125">
        <v>5.9393939393939394</v>
      </c>
      <c r="AB38" s="127">
        <v>163</v>
      </c>
      <c r="AC38" s="125">
        <v>4.9393939393939394</v>
      </c>
      <c r="AD38" s="128">
        <v>403</v>
      </c>
      <c r="AE38" s="125">
        <v>12.212121212121213</v>
      </c>
      <c r="AF38" s="127">
        <v>135</v>
      </c>
      <c r="AG38" s="125">
        <v>4.0909090909090908</v>
      </c>
      <c r="AH38" s="127">
        <v>377</v>
      </c>
      <c r="AI38" s="125">
        <v>11.424242424242424</v>
      </c>
      <c r="AJ38" s="127">
        <v>60</v>
      </c>
      <c r="AK38" s="125">
        <v>1.8181818181818181</v>
      </c>
      <c r="AL38" s="127">
        <v>2359</v>
      </c>
      <c r="AM38" s="125">
        <v>71.484848484848484</v>
      </c>
      <c r="AN38" s="127">
        <v>683</v>
      </c>
      <c r="AO38" s="125">
        <v>20.696969696969695</v>
      </c>
      <c r="AP38" s="127">
        <v>6452</v>
      </c>
      <c r="AQ38" s="125">
        <v>195.5151515151515</v>
      </c>
      <c r="AR38" s="127">
        <v>120</v>
      </c>
      <c r="AS38" s="125">
        <v>3.6363636363636362</v>
      </c>
    </row>
    <row r="39" spans="1:45" ht="13.5" customHeight="1" x14ac:dyDescent="0.2">
      <c r="A39" s="124" t="s">
        <v>304</v>
      </c>
      <c r="B39" s="214" t="str">
        <f>'Incentive Goal'!B38</f>
        <v>FRANKLIN</v>
      </c>
      <c r="C39" s="125">
        <v>8</v>
      </c>
      <c r="D39" s="125">
        <v>9</v>
      </c>
      <c r="E39" s="300">
        <v>2854</v>
      </c>
      <c r="F39" s="301">
        <v>356.75</v>
      </c>
      <c r="G39" s="302">
        <v>52</v>
      </c>
      <c r="H39" s="301">
        <v>6.5</v>
      </c>
      <c r="I39" s="302">
        <v>50</v>
      </c>
      <c r="J39" s="301">
        <v>6.25</v>
      </c>
      <c r="K39" s="126">
        <v>1292164.8600000001</v>
      </c>
      <c r="L39" s="126">
        <v>161520.60750000001</v>
      </c>
      <c r="M39" s="126">
        <v>143573.87333333335</v>
      </c>
      <c r="N39" s="129">
        <v>12099</v>
      </c>
      <c r="O39" s="125">
        <v>1512.375</v>
      </c>
      <c r="P39" s="127">
        <v>166</v>
      </c>
      <c r="Q39" s="125">
        <v>20.75</v>
      </c>
      <c r="R39" s="127">
        <v>166</v>
      </c>
      <c r="S39" s="125">
        <v>20.75</v>
      </c>
      <c r="T39" s="127">
        <v>5</v>
      </c>
      <c r="U39" s="125">
        <v>0.625</v>
      </c>
      <c r="V39" s="127">
        <v>5</v>
      </c>
      <c r="W39" s="125">
        <v>0.625</v>
      </c>
      <c r="X39" s="127">
        <v>52</v>
      </c>
      <c r="Y39" s="125">
        <v>6.5</v>
      </c>
      <c r="Z39" s="127">
        <v>42</v>
      </c>
      <c r="AA39" s="125">
        <v>5.25</v>
      </c>
      <c r="AB39" s="127">
        <v>34</v>
      </c>
      <c r="AC39" s="125">
        <v>4.25</v>
      </c>
      <c r="AD39" s="128">
        <v>25</v>
      </c>
      <c r="AE39" s="125">
        <v>3.125</v>
      </c>
      <c r="AF39" s="127">
        <v>46</v>
      </c>
      <c r="AG39" s="125">
        <v>5.75</v>
      </c>
      <c r="AH39" s="127">
        <v>68</v>
      </c>
      <c r="AI39" s="125">
        <v>8.5</v>
      </c>
      <c r="AJ39" s="127">
        <v>4</v>
      </c>
      <c r="AK39" s="125">
        <v>0.5</v>
      </c>
      <c r="AL39" s="127">
        <v>466</v>
      </c>
      <c r="AM39" s="125">
        <v>58.25</v>
      </c>
      <c r="AN39" s="127">
        <v>498</v>
      </c>
      <c r="AO39" s="125">
        <v>62.25</v>
      </c>
      <c r="AP39" s="127">
        <v>999</v>
      </c>
      <c r="AQ39" s="125">
        <v>124.875</v>
      </c>
      <c r="AR39" s="127">
        <v>171</v>
      </c>
      <c r="AS39" s="125">
        <v>21.375</v>
      </c>
    </row>
    <row r="40" spans="1:45" ht="13.5" customHeight="1" x14ac:dyDescent="0.2">
      <c r="A40" s="124" t="s">
        <v>153</v>
      </c>
      <c r="B40" s="214" t="str">
        <f>'Incentive Goal'!B39</f>
        <v>GASTON</v>
      </c>
      <c r="C40" s="125">
        <v>24.75</v>
      </c>
      <c r="D40" s="125">
        <v>34</v>
      </c>
      <c r="E40" s="300">
        <v>8806</v>
      </c>
      <c r="F40" s="301">
        <v>355.79797979797979</v>
      </c>
      <c r="G40" s="302">
        <v>158</v>
      </c>
      <c r="H40" s="301">
        <v>6.3838383838383841</v>
      </c>
      <c r="I40" s="302">
        <v>152</v>
      </c>
      <c r="J40" s="301">
        <v>6.141414141414141</v>
      </c>
      <c r="K40" s="126">
        <v>3473395.89</v>
      </c>
      <c r="L40" s="126">
        <v>140339.22787878787</v>
      </c>
      <c r="M40" s="126">
        <v>102158.70264705883</v>
      </c>
      <c r="N40" s="129">
        <v>48648</v>
      </c>
      <c r="O40" s="125">
        <v>1965.5757575757575</v>
      </c>
      <c r="P40" s="127">
        <v>372</v>
      </c>
      <c r="Q40" s="125">
        <v>15.030303030303031</v>
      </c>
      <c r="R40" s="127">
        <v>2440</v>
      </c>
      <c r="S40" s="125">
        <v>98.585858585858588</v>
      </c>
      <c r="T40" s="127">
        <v>299</v>
      </c>
      <c r="U40" s="125">
        <v>12.080808080808081</v>
      </c>
      <c r="V40" s="127">
        <v>60</v>
      </c>
      <c r="W40" s="125">
        <v>2.4242424242424243</v>
      </c>
      <c r="X40" s="127">
        <v>153</v>
      </c>
      <c r="Y40" s="125">
        <v>6.1818181818181817</v>
      </c>
      <c r="Z40" s="127">
        <v>285</v>
      </c>
      <c r="AA40" s="125">
        <v>11.515151515151516</v>
      </c>
      <c r="AB40" s="127">
        <v>148</v>
      </c>
      <c r="AC40" s="125">
        <v>5.9797979797979801</v>
      </c>
      <c r="AD40" s="128">
        <v>10</v>
      </c>
      <c r="AE40" s="125">
        <v>0.40404040404040403</v>
      </c>
      <c r="AF40" s="127">
        <v>135</v>
      </c>
      <c r="AG40" s="125">
        <v>5.4545454545454541</v>
      </c>
      <c r="AH40" s="127">
        <v>138</v>
      </c>
      <c r="AI40" s="125">
        <v>5.5757575757575761</v>
      </c>
      <c r="AJ40" s="127">
        <v>46</v>
      </c>
      <c r="AK40" s="125">
        <v>1.8585858585858586</v>
      </c>
      <c r="AL40" s="127">
        <v>1548</v>
      </c>
      <c r="AM40" s="125">
        <v>62.545454545454547</v>
      </c>
      <c r="AN40" s="127">
        <v>235</v>
      </c>
      <c r="AO40" s="125">
        <v>9.4949494949494948</v>
      </c>
      <c r="AP40" s="127">
        <v>3200</v>
      </c>
      <c r="AQ40" s="125">
        <v>129.2929292929293</v>
      </c>
      <c r="AR40" s="127">
        <v>123</v>
      </c>
      <c r="AS40" s="125">
        <v>4.9696969696969697</v>
      </c>
    </row>
    <row r="41" spans="1:45" ht="13.5" customHeight="1" x14ac:dyDescent="0.2">
      <c r="A41" s="124" t="s">
        <v>167</v>
      </c>
      <c r="B41" s="214" t="str">
        <f>'Incentive Goal'!B40</f>
        <v>GATES</v>
      </c>
      <c r="C41" s="125">
        <v>1</v>
      </c>
      <c r="D41" s="125">
        <v>1.75</v>
      </c>
      <c r="E41" s="300">
        <v>456</v>
      </c>
      <c r="F41" s="301">
        <v>456</v>
      </c>
      <c r="G41" s="302">
        <v>2</v>
      </c>
      <c r="H41" s="301">
        <v>2</v>
      </c>
      <c r="I41" s="302">
        <v>6</v>
      </c>
      <c r="J41" s="301">
        <v>6</v>
      </c>
      <c r="K41" s="126">
        <v>291254.06</v>
      </c>
      <c r="L41" s="126">
        <v>291254.06</v>
      </c>
      <c r="M41" s="126">
        <v>166430.89142857143</v>
      </c>
      <c r="N41" s="129">
        <v>267</v>
      </c>
      <c r="O41" s="125">
        <v>267</v>
      </c>
      <c r="P41" s="127">
        <v>1</v>
      </c>
      <c r="Q41" s="125">
        <v>1</v>
      </c>
      <c r="R41" s="127">
        <v>5</v>
      </c>
      <c r="S41" s="125">
        <v>5</v>
      </c>
      <c r="T41" s="127">
        <v>0</v>
      </c>
      <c r="U41" s="125">
        <v>0</v>
      </c>
      <c r="V41" s="127">
        <v>0</v>
      </c>
      <c r="W41" s="125">
        <v>0</v>
      </c>
      <c r="X41" s="127">
        <v>4</v>
      </c>
      <c r="Y41" s="125">
        <v>4</v>
      </c>
      <c r="Z41" s="127">
        <v>1</v>
      </c>
      <c r="AA41" s="125">
        <v>1</v>
      </c>
      <c r="AB41" s="127">
        <v>1</v>
      </c>
      <c r="AC41" s="125">
        <v>1</v>
      </c>
      <c r="AD41" s="128">
        <v>0</v>
      </c>
      <c r="AE41" s="125">
        <v>0</v>
      </c>
      <c r="AF41" s="127">
        <v>0</v>
      </c>
      <c r="AG41" s="125">
        <v>0</v>
      </c>
      <c r="AH41" s="127">
        <v>0</v>
      </c>
      <c r="AI41" s="125">
        <v>0</v>
      </c>
      <c r="AJ41" s="127">
        <v>4</v>
      </c>
      <c r="AK41" s="125">
        <v>4</v>
      </c>
      <c r="AL41" s="127">
        <v>48</v>
      </c>
      <c r="AM41" s="125">
        <v>48</v>
      </c>
      <c r="AN41" s="127">
        <v>0</v>
      </c>
      <c r="AO41" s="125">
        <v>0</v>
      </c>
      <c r="AP41" s="127">
        <v>1</v>
      </c>
      <c r="AQ41" s="125">
        <v>1</v>
      </c>
      <c r="AR41" s="127">
        <v>35</v>
      </c>
      <c r="AS41" s="125">
        <v>35</v>
      </c>
    </row>
    <row r="42" spans="1:45" ht="13.5" customHeight="1" x14ac:dyDescent="0.2">
      <c r="A42" s="124" t="s">
        <v>344</v>
      </c>
      <c r="B42" s="214" t="str">
        <f>'Incentive Goal'!B41</f>
        <v>GRAHAM</v>
      </c>
      <c r="C42" s="125">
        <v>0.75</v>
      </c>
      <c r="D42" s="125">
        <v>1</v>
      </c>
      <c r="E42" s="300">
        <v>243</v>
      </c>
      <c r="F42" s="301">
        <v>324</v>
      </c>
      <c r="G42" s="302">
        <v>17</v>
      </c>
      <c r="H42" s="301">
        <v>22.666666666666668</v>
      </c>
      <c r="I42" s="302">
        <v>7</v>
      </c>
      <c r="J42" s="301">
        <v>9.3333333333333339</v>
      </c>
      <c r="K42" s="126">
        <v>131934.17000000001</v>
      </c>
      <c r="L42" s="126">
        <v>175912.22666666668</v>
      </c>
      <c r="M42" s="126">
        <v>131934.17000000001</v>
      </c>
      <c r="N42" s="129">
        <v>1060</v>
      </c>
      <c r="O42" s="125">
        <v>1413.3333333333333</v>
      </c>
      <c r="P42" s="127">
        <v>8</v>
      </c>
      <c r="Q42" s="125">
        <v>10.666666666666666</v>
      </c>
      <c r="R42" s="127">
        <v>133</v>
      </c>
      <c r="S42" s="125">
        <v>177.33333333333334</v>
      </c>
      <c r="T42" s="127">
        <v>17</v>
      </c>
      <c r="U42" s="125">
        <v>22.666666666666668</v>
      </c>
      <c r="V42" s="127">
        <v>12</v>
      </c>
      <c r="W42" s="125">
        <v>16</v>
      </c>
      <c r="X42" s="127">
        <v>17</v>
      </c>
      <c r="Y42" s="125">
        <v>22.666666666666668</v>
      </c>
      <c r="Z42" s="127">
        <v>9</v>
      </c>
      <c r="AA42" s="125">
        <v>12</v>
      </c>
      <c r="AB42" s="127">
        <v>7</v>
      </c>
      <c r="AC42" s="125">
        <v>9.3333333333333339</v>
      </c>
      <c r="AD42" s="128">
        <v>0</v>
      </c>
      <c r="AE42" s="125">
        <v>0</v>
      </c>
      <c r="AF42" s="127">
        <v>4</v>
      </c>
      <c r="AG42" s="125">
        <v>5.333333333333333</v>
      </c>
      <c r="AH42" s="127">
        <v>6</v>
      </c>
      <c r="AI42" s="125">
        <v>8</v>
      </c>
      <c r="AJ42" s="127">
        <v>1</v>
      </c>
      <c r="AK42" s="125">
        <v>1.3333333333333333</v>
      </c>
      <c r="AL42" s="127">
        <v>23</v>
      </c>
      <c r="AM42" s="125">
        <v>30.666666666666668</v>
      </c>
      <c r="AN42" s="127">
        <v>86</v>
      </c>
      <c r="AO42" s="125">
        <v>114.66666666666667</v>
      </c>
      <c r="AP42" s="127">
        <v>42</v>
      </c>
      <c r="AQ42" s="125">
        <v>56</v>
      </c>
      <c r="AR42" s="127">
        <v>83</v>
      </c>
      <c r="AS42" s="125">
        <v>110.66666666666667</v>
      </c>
    </row>
    <row r="43" spans="1:45" ht="13.5" customHeight="1" x14ac:dyDescent="0.2">
      <c r="A43" s="124" t="s">
        <v>304</v>
      </c>
      <c r="B43" s="214" t="str">
        <f>'Incentive Goal'!B42</f>
        <v>GRANVILLE</v>
      </c>
      <c r="C43" s="125">
        <v>9.5</v>
      </c>
      <c r="D43" s="125">
        <v>11</v>
      </c>
      <c r="E43" s="300">
        <v>2295</v>
      </c>
      <c r="F43" s="301">
        <v>241.57894736842104</v>
      </c>
      <c r="G43" s="302">
        <v>12</v>
      </c>
      <c r="H43" s="301">
        <v>1.263157894736842</v>
      </c>
      <c r="I43" s="302">
        <v>48</v>
      </c>
      <c r="J43" s="301">
        <v>5.0526315789473681</v>
      </c>
      <c r="K43" s="126">
        <v>920592.23</v>
      </c>
      <c r="L43" s="126">
        <v>96904.44526315789</v>
      </c>
      <c r="M43" s="126">
        <v>83690.202727272728</v>
      </c>
      <c r="N43" s="129">
        <v>10061</v>
      </c>
      <c r="O43" s="125">
        <v>1059.0526315789473</v>
      </c>
      <c r="P43" s="127">
        <v>42</v>
      </c>
      <c r="Q43" s="125">
        <v>4.4210526315789478</v>
      </c>
      <c r="R43" s="127">
        <v>167</v>
      </c>
      <c r="S43" s="125">
        <v>17.578947368421051</v>
      </c>
      <c r="T43" s="127">
        <v>2</v>
      </c>
      <c r="U43" s="125">
        <v>0.21052631578947367</v>
      </c>
      <c r="V43" s="127">
        <v>19</v>
      </c>
      <c r="W43" s="125">
        <v>2</v>
      </c>
      <c r="X43" s="127">
        <v>13</v>
      </c>
      <c r="Y43" s="125">
        <v>1.368421052631579</v>
      </c>
      <c r="Z43" s="127">
        <v>52</v>
      </c>
      <c r="AA43" s="125">
        <v>5.4736842105263159</v>
      </c>
      <c r="AB43" s="127">
        <v>36</v>
      </c>
      <c r="AC43" s="125">
        <v>3.7894736842105261</v>
      </c>
      <c r="AD43" s="128">
        <v>4</v>
      </c>
      <c r="AE43" s="125">
        <v>0.42105263157894735</v>
      </c>
      <c r="AF43" s="127">
        <v>18</v>
      </c>
      <c r="AG43" s="125">
        <v>1.8947368421052631</v>
      </c>
      <c r="AH43" s="127">
        <v>61</v>
      </c>
      <c r="AI43" s="125">
        <v>6.4210526315789478</v>
      </c>
      <c r="AJ43" s="127">
        <v>11</v>
      </c>
      <c r="AK43" s="125">
        <v>1.1578947368421053</v>
      </c>
      <c r="AL43" s="127">
        <v>305</v>
      </c>
      <c r="AM43" s="125">
        <v>32.10526315789474</v>
      </c>
      <c r="AN43" s="127">
        <v>362</v>
      </c>
      <c r="AO43" s="125">
        <v>38.10526315789474</v>
      </c>
      <c r="AP43" s="127">
        <v>482</v>
      </c>
      <c r="AQ43" s="125">
        <v>50.736842105263158</v>
      </c>
      <c r="AR43" s="127">
        <v>39</v>
      </c>
      <c r="AS43" s="125">
        <v>4.1052631578947372</v>
      </c>
    </row>
    <row r="44" spans="1:45" ht="13.5" customHeight="1" x14ac:dyDescent="0.2">
      <c r="A44" s="124" t="s">
        <v>304</v>
      </c>
      <c r="B44" s="214" t="str">
        <f>'Incentive Goal'!B43</f>
        <v>GREENE</v>
      </c>
      <c r="C44" s="125">
        <v>3</v>
      </c>
      <c r="D44" s="125">
        <v>4.5</v>
      </c>
      <c r="E44" s="300">
        <v>1205</v>
      </c>
      <c r="F44" s="301">
        <v>401.66666666666669</v>
      </c>
      <c r="G44" s="302">
        <v>28</v>
      </c>
      <c r="H44" s="301">
        <v>9.3333333333333339</v>
      </c>
      <c r="I44" s="302">
        <v>27</v>
      </c>
      <c r="J44" s="301">
        <v>9</v>
      </c>
      <c r="K44" s="126">
        <v>434692.75</v>
      </c>
      <c r="L44" s="126">
        <v>144897.58333333334</v>
      </c>
      <c r="M44" s="126">
        <v>96598.388888888891</v>
      </c>
      <c r="N44" s="129">
        <v>5661</v>
      </c>
      <c r="O44" s="125">
        <v>1887</v>
      </c>
      <c r="P44" s="127">
        <v>33</v>
      </c>
      <c r="Q44" s="125">
        <v>11</v>
      </c>
      <c r="R44" s="127">
        <v>180</v>
      </c>
      <c r="S44" s="125">
        <v>60</v>
      </c>
      <c r="T44" s="127">
        <v>15</v>
      </c>
      <c r="U44" s="125">
        <v>5</v>
      </c>
      <c r="V44" s="127">
        <v>18</v>
      </c>
      <c r="W44" s="125">
        <v>6</v>
      </c>
      <c r="X44" s="127">
        <v>30</v>
      </c>
      <c r="Y44" s="125">
        <v>10</v>
      </c>
      <c r="Z44" s="127">
        <v>44</v>
      </c>
      <c r="AA44" s="125">
        <v>14.666666666666666</v>
      </c>
      <c r="AB44" s="127">
        <v>29</v>
      </c>
      <c r="AC44" s="125">
        <v>9.6666666666666661</v>
      </c>
      <c r="AD44" s="128">
        <v>1</v>
      </c>
      <c r="AE44" s="125">
        <v>0.33333333333333331</v>
      </c>
      <c r="AF44" s="127">
        <v>18</v>
      </c>
      <c r="AG44" s="125">
        <v>6</v>
      </c>
      <c r="AH44" s="127">
        <v>50</v>
      </c>
      <c r="AI44" s="125">
        <v>16.666666666666668</v>
      </c>
      <c r="AJ44" s="127">
        <v>2</v>
      </c>
      <c r="AK44" s="125">
        <v>0.66666666666666663</v>
      </c>
      <c r="AL44" s="127">
        <v>195</v>
      </c>
      <c r="AM44" s="125">
        <v>65</v>
      </c>
      <c r="AN44" s="127">
        <v>231</v>
      </c>
      <c r="AO44" s="125">
        <v>77</v>
      </c>
      <c r="AP44" s="127">
        <v>88</v>
      </c>
      <c r="AQ44" s="125">
        <v>29.333333333333332</v>
      </c>
      <c r="AR44" s="127">
        <v>184</v>
      </c>
      <c r="AS44" s="125">
        <v>61.333333333333336</v>
      </c>
    </row>
    <row r="45" spans="1:45" ht="13.5" customHeight="1" x14ac:dyDescent="0.2">
      <c r="A45" s="124" t="s">
        <v>142</v>
      </c>
      <c r="B45" s="214" t="str">
        <f>'Incentive Goal'!B44</f>
        <v>GUIL-Gboro</v>
      </c>
      <c r="C45" s="125">
        <v>35</v>
      </c>
      <c r="D45" s="125">
        <v>66</v>
      </c>
      <c r="E45" s="300">
        <v>13877</v>
      </c>
      <c r="F45" s="301">
        <v>396.48571428571427</v>
      </c>
      <c r="G45" s="302">
        <v>299</v>
      </c>
      <c r="H45" s="301">
        <v>8.5428571428571427</v>
      </c>
      <c r="I45" s="302">
        <v>190</v>
      </c>
      <c r="J45" s="301">
        <v>5.4285714285714288</v>
      </c>
      <c r="K45" s="126">
        <v>6037631.6600000001</v>
      </c>
      <c r="L45" s="126">
        <v>172503.76171428571</v>
      </c>
      <c r="M45" s="126">
        <v>91479.267575757578</v>
      </c>
      <c r="N45" s="129">
        <v>70025</v>
      </c>
      <c r="O45" s="125">
        <v>2000.7142857142858</v>
      </c>
      <c r="P45" s="127">
        <v>604</v>
      </c>
      <c r="Q45" s="125">
        <v>17.257142857142856</v>
      </c>
      <c r="R45" s="127">
        <v>1349</v>
      </c>
      <c r="S45" s="125">
        <v>38.542857142857144</v>
      </c>
      <c r="T45" s="127">
        <v>105</v>
      </c>
      <c r="U45" s="125">
        <v>3</v>
      </c>
      <c r="V45" s="127">
        <v>85</v>
      </c>
      <c r="W45" s="125">
        <v>2.4285714285714284</v>
      </c>
      <c r="X45" s="127">
        <v>301</v>
      </c>
      <c r="Y45" s="125">
        <v>8.6</v>
      </c>
      <c r="Z45" s="127">
        <v>226</v>
      </c>
      <c r="AA45" s="125">
        <v>6.4571428571428573</v>
      </c>
      <c r="AB45" s="127">
        <v>173</v>
      </c>
      <c r="AC45" s="125">
        <v>4.9428571428571431</v>
      </c>
      <c r="AD45" s="128">
        <v>160</v>
      </c>
      <c r="AE45" s="125">
        <v>4.5714285714285712</v>
      </c>
      <c r="AF45" s="127">
        <v>136</v>
      </c>
      <c r="AG45" s="125">
        <v>3.8857142857142857</v>
      </c>
      <c r="AH45" s="127">
        <v>318</v>
      </c>
      <c r="AI45" s="125">
        <v>9.0857142857142854</v>
      </c>
      <c r="AJ45" s="127">
        <v>44</v>
      </c>
      <c r="AK45" s="125">
        <v>1.2571428571428571</v>
      </c>
      <c r="AL45" s="127">
        <v>2614</v>
      </c>
      <c r="AM45" s="125">
        <v>74.685714285714283</v>
      </c>
      <c r="AN45" s="127">
        <v>1345</v>
      </c>
      <c r="AO45" s="125">
        <v>38.428571428571431</v>
      </c>
      <c r="AP45" s="127">
        <v>6863</v>
      </c>
      <c r="AQ45" s="125">
        <v>196.08571428571429</v>
      </c>
      <c r="AR45" s="127">
        <v>375</v>
      </c>
      <c r="AS45" s="125">
        <v>10.714285714285714</v>
      </c>
    </row>
    <row r="46" spans="1:45" ht="13.5" customHeight="1" x14ac:dyDescent="0.2">
      <c r="A46" s="124" t="s">
        <v>142</v>
      </c>
      <c r="B46" s="214" t="str">
        <f>'Incentive Goal'!B45</f>
        <v>GUIL-HP</v>
      </c>
      <c r="C46" s="125">
        <v>15</v>
      </c>
      <c r="D46" s="125">
        <v>30</v>
      </c>
      <c r="E46" s="300">
        <v>5497</v>
      </c>
      <c r="F46" s="301">
        <v>366.46666666666664</v>
      </c>
      <c r="G46" s="302">
        <v>130</v>
      </c>
      <c r="H46" s="301">
        <v>8.6666666666666661</v>
      </c>
      <c r="I46" s="302">
        <v>92</v>
      </c>
      <c r="J46" s="301">
        <v>6.1333333333333337</v>
      </c>
      <c r="K46" s="126">
        <v>2026509.44</v>
      </c>
      <c r="L46" s="126">
        <v>135100.62933333332</v>
      </c>
      <c r="M46" s="126">
        <v>67550.314666666658</v>
      </c>
      <c r="N46" s="130">
        <v>30022</v>
      </c>
      <c r="O46" s="125">
        <v>2001.4666666666667</v>
      </c>
      <c r="P46" s="127">
        <v>241</v>
      </c>
      <c r="Q46" s="125">
        <v>16.066666666666666</v>
      </c>
      <c r="R46" s="127">
        <v>784</v>
      </c>
      <c r="S46" s="125">
        <v>52.266666666666666</v>
      </c>
      <c r="T46" s="127">
        <v>67</v>
      </c>
      <c r="U46" s="125">
        <v>4.4666666666666668</v>
      </c>
      <c r="V46" s="127">
        <v>51</v>
      </c>
      <c r="W46" s="125">
        <v>3.4</v>
      </c>
      <c r="X46" s="127">
        <v>130</v>
      </c>
      <c r="Y46" s="125">
        <v>8.6666666666666661</v>
      </c>
      <c r="Z46" s="127">
        <v>105</v>
      </c>
      <c r="AA46" s="125">
        <v>7</v>
      </c>
      <c r="AB46" s="127">
        <v>79</v>
      </c>
      <c r="AC46" s="125">
        <v>5.2666666666666666</v>
      </c>
      <c r="AD46" s="128">
        <v>189</v>
      </c>
      <c r="AE46" s="125">
        <v>12.6</v>
      </c>
      <c r="AF46" s="127">
        <v>23</v>
      </c>
      <c r="AG46" s="125">
        <v>1.5333333333333334</v>
      </c>
      <c r="AH46" s="127">
        <v>122</v>
      </c>
      <c r="AI46" s="125">
        <v>8.1333333333333329</v>
      </c>
      <c r="AJ46" s="127">
        <v>11</v>
      </c>
      <c r="AK46" s="125">
        <v>0.73333333333333328</v>
      </c>
      <c r="AL46" s="127">
        <v>895</v>
      </c>
      <c r="AM46" s="125">
        <v>59.666666666666664</v>
      </c>
      <c r="AN46" s="127">
        <v>642</v>
      </c>
      <c r="AO46" s="125">
        <v>42.8</v>
      </c>
      <c r="AP46" s="127">
        <v>3548</v>
      </c>
      <c r="AQ46" s="125">
        <v>236.53333333333333</v>
      </c>
      <c r="AR46" s="127">
        <v>128</v>
      </c>
      <c r="AS46" s="125">
        <v>8.5333333333333332</v>
      </c>
    </row>
    <row r="47" spans="1:45" ht="13.5" customHeight="1" x14ac:dyDescent="0.2">
      <c r="A47" s="124" t="s">
        <v>304</v>
      </c>
      <c r="B47" s="214" t="str">
        <f>'Incentive Goal'!B46</f>
        <v>HALIFAX</v>
      </c>
      <c r="C47" s="125">
        <v>12</v>
      </c>
      <c r="D47" s="125">
        <v>18</v>
      </c>
      <c r="E47" s="300">
        <v>3791</v>
      </c>
      <c r="F47" s="301">
        <v>315.91666666666669</v>
      </c>
      <c r="G47" s="302">
        <v>74</v>
      </c>
      <c r="H47" s="301">
        <v>6.166666666666667</v>
      </c>
      <c r="I47" s="302">
        <v>36</v>
      </c>
      <c r="J47" s="301">
        <v>3</v>
      </c>
      <c r="K47" s="126">
        <v>1410735.09</v>
      </c>
      <c r="L47" s="126">
        <v>117561.25750000001</v>
      </c>
      <c r="M47" s="126">
        <v>78374.171666666676</v>
      </c>
      <c r="N47" s="129">
        <v>22974</v>
      </c>
      <c r="O47" s="125">
        <v>1914.5</v>
      </c>
      <c r="P47" s="127">
        <v>112</v>
      </c>
      <c r="Q47" s="125">
        <v>9.3333333333333339</v>
      </c>
      <c r="R47" s="127">
        <v>5678</v>
      </c>
      <c r="S47" s="125">
        <v>473.16666666666669</v>
      </c>
      <c r="T47" s="127">
        <v>478</v>
      </c>
      <c r="U47" s="125">
        <v>39.833333333333336</v>
      </c>
      <c r="V47" s="127">
        <v>8</v>
      </c>
      <c r="W47" s="125">
        <v>0.66666666666666663</v>
      </c>
      <c r="X47" s="127">
        <v>73</v>
      </c>
      <c r="Y47" s="125">
        <v>6.083333333333333</v>
      </c>
      <c r="Z47" s="127">
        <v>18</v>
      </c>
      <c r="AA47" s="125">
        <v>1.5</v>
      </c>
      <c r="AB47" s="127">
        <v>32</v>
      </c>
      <c r="AC47" s="125">
        <v>2.6666666666666665</v>
      </c>
      <c r="AD47" s="128">
        <v>67</v>
      </c>
      <c r="AE47" s="125">
        <v>5.583333333333333</v>
      </c>
      <c r="AF47" s="127">
        <v>68</v>
      </c>
      <c r="AG47" s="125">
        <v>5.666666666666667</v>
      </c>
      <c r="AH47" s="127">
        <v>96</v>
      </c>
      <c r="AI47" s="125">
        <v>8</v>
      </c>
      <c r="AJ47" s="127">
        <v>13</v>
      </c>
      <c r="AK47" s="125">
        <v>1.0833333333333333</v>
      </c>
      <c r="AL47" s="127">
        <v>500</v>
      </c>
      <c r="AM47" s="125">
        <v>41.666666666666664</v>
      </c>
      <c r="AN47" s="127">
        <v>918</v>
      </c>
      <c r="AO47" s="125">
        <v>76.5</v>
      </c>
      <c r="AP47" s="127">
        <v>1767</v>
      </c>
      <c r="AQ47" s="125">
        <v>147.25</v>
      </c>
      <c r="AR47" s="127">
        <v>234</v>
      </c>
      <c r="AS47" s="125">
        <v>19.5</v>
      </c>
    </row>
    <row r="48" spans="1:45" ht="13.5" customHeight="1" x14ac:dyDescent="0.2">
      <c r="A48" s="124" t="s">
        <v>154</v>
      </c>
      <c r="B48" s="214" t="str">
        <f>'Incentive Goal'!B47</f>
        <v>HARNETT</v>
      </c>
      <c r="C48" s="125">
        <v>12.5</v>
      </c>
      <c r="D48" s="125">
        <v>18.5</v>
      </c>
      <c r="E48" s="300">
        <v>4323</v>
      </c>
      <c r="F48" s="301">
        <v>345.84</v>
      </c>
      <c r="G48" s="302">
        <v>32</v>
      </c>
      <c r="H48" s="301">
        <v>2.56</v>
      </c>
      <c r="I48" s="302">
        <v>60</v>
      </c>
      <c r="J48" s="301">
        <v>4.8</v>
      </c>
      <c r="K48" s="126">
        <v>2283200.39</v>
      </c>
      <c r="L48" s="126">
        <v>182656.0312</v>
      </c>
      <c r="M48" s="126">
        <v>123416.23729729731</v>
      </c>
      <c r="N48" s="129">
        <v>20007</v>
      </c>
      <c r="O48" s="125">
        <v>1600.56</v>
      </c>
      <c r="P48" s="127">
        <v>111</v>
      </c>
      <c r="Q48" s="125">
        <v>8.8800000000000008</v>
      </c>
      <c r="R48" s="127">
        <v>606</v>
      </c>
      <c r="S48" s="125">
        <v>48.48</v>
      </c>
      <c r="T48" s="127">
        <v>17</v>
      </c>
      <c r="U48" s="125">
        <v>1.36</v>
      </c>
      <c r="V48" s="127">
        <v>16</v>
      </c>
      <c r="W48" s="125">
        <v>1.28</v>
      </c>
      <c r="X48" s="127">
        <v>35</v>
      </c>
      <c r="Y48" s="125">
        <v>2.8</v>
      </c>
      <c r="Z48" s="127">
        <v>49</v>
      </c>
      <c r="AA48" s="125">
        <v>3.92</v>
      </c>
      <c r="AB48" s="127">
        <v>50</v>
      </c>
      <c r="AC48" s="125">
        <v>4</v>
      </c>
      <c r="AD48" s="128">
        <v>50</v>
      </c>
      <c r="AE48" s="125">
        <v>4</v>
      </c>
      <c r="AF48" s="127">
        <v>45</v>
      </c>
      <c r="AG48" s="125">
        <v>3.6</v>
      </c>
      <c r="AH48" s="127">
        <v>151</v>
      </c>
      <c r="AI48" s="125">
        <v>12.08</v>
      </c>
      <c r="AJ48" s="127">
        <v>5</v>
      </c>
      <c r="AK48" s="125">
        <v>0.4</v>
      </c>
      <c r="AL48" s="127">
        <v>507</v>
      </c>
      <c r="AM48" s="125">
        <v>40.56</v>
      </c>
      <c r="AN48" s="127">
        <v>412</v>
      </c>
      <c r="AO48" s="125">
        <v>32.96</v>
      </c>
      <c r="AP48" s="127">
        <v>1152</v>
      </c>
      <c r="AQ48" s="125">
        <v>92.16</v>
      </c>
      <c r="AR48" s="127">
        <v>366</v>
      </c>
      <c r="AS48" s="125">
        <v>29.28</v>
      </c>
    </row>
    <row r="49" spans="1:45" ht="13.5" customHeight="1" x14ac:dyDescent="0.2">
      <c r="A49" s="124" t="s">
        <v>344</v>
      </c>
      <c r="B49" s="214" t="str">
        <f>'Incentive Goal'!B48</f>
        <v>HAYWOOD</v>
      </c>
      <c r="C49" s="125">
        <v>5</v>
      </c>
      <c r="D49" s="125">
        <v>7</v>
      </c>
      <c r="E49" s="300">
        <v>1337</v>
      </c>
      <c r="F49" s="301">
        <v>267.39999999999998</v>
      </c>
      <c r="G49" s="302">
        <v>27</v>
      </c>
      <c r="H49" s="301">
        <v>5.4</v>
      </c>
      <c r="I49" s="302">
        <v>26</v>
      </c>
      <c r="J49" s="301">
        <v>5.2</v>
      </c>
      <c r="K49" s="126">
        <v>779709.78</v>
      </c>
      <c r="L49" s="126">
        <v>155941.95600000001</v>
      </c>
      <c r="M49" s="126">
        <v>111387.11142857143</v>
      </c>
      <c r="N49" s="129">
        <v>6678</v>
      </c>
      <c r="O49" s="125">
        <v>1335.6</v>
      </c>
      <c r="P49" s="127">
        <v>73</v>
      </c>
      <c r="Q49" s="125">
        <v>14.6</v>
      </c>
      <c r="R49" s="127">
        <v>579</v>
      </c>
      <c r="S49" s="125">
        <v>115.8</v>
      </c>
      <c r="T49" s="127">
        <v>98</v>
      </c>
      <c r="U49" s="125">
        <v>19.600000000000001</v>
      </c>
      <c r="V49" s="127">
        <v>2</v>
      </c>
      <c r="W49" s="125">
        <v>0.4</v>
      </c>
      <c r="X49" s="127">
        <v>32</v>
      </c>
      <c r="Y49" s="125">
        <v>6.4</v>
      </c>
      <c r="Z49" s="127">
        <v>35</v>
      </c>
      <c r="AA49" s="125">
        <v>7</v>
      </c>
      <c r="AB49" s="127">
        <v>25</v>
      </c>
      <c r="AC49" s="125">
        <v>5</v>
      </c>
      <c r="AD49" s="128">
        <v>6</v>
      </c>
      <c r="AE49" s="125">
        <v>1.2</v>
      </c>
      <c r="AF49" s="127">
        <v>34</v>
      </c>
      <c r="AG49" s="125">
        <v>6.8</v>
      </c>
      <c r="AH49" s="127">
        <v>6</v>
      </c>
      <c r="AI49" s="125">
        <v>1.2</v>
      </c>
      <c r="AJ49" s="127">
        <v>0</v>
      </c>
      <c r="AK49" s="125">
        <v>0</v>
      </c>
      <c r="AL49" s="127">
        <v>269</v>
      </c>
      <c r="AM49" s="125">
        <v>53.8</v>
      </c>
      <c r="AN49" s="127">
        <v>459</v>
      </c>
      <c r="AO49" s="125">
        <v>91.8</v>
      </c>
      <c r="AP49" s="127">
        <v>153</v>
      </c>
      <c r="AQ49" s="125">
        <v>30.6</v>
      </c>
      <c r="AR49" s="127">
        <v>433</v>
      </c>
      <c r="AS49" s="125">
        <v>86.6</v>
      </c>
    </row>
    <row r="50" spans="1:45" ht="13.5" customHeight="1" x14ac:dyDescent="0.2">
      <c r="A50" s="124" t="s">
        <v>344</v>
      </c>
      <c r="B50" s="214" t="str">
        <f>'Incentive Goal'!B49</f>
        <v>HENDERSON</v>
      </c>
      <c r="C50" s="125">
        <v>6</v>
      </c>
      <c r="D50" s="125">
        <v>7</v>
      </c>
      <c r="E50" s="300">
        <v>2034</v>
      </c>
      <c r="F50" s="301">
        <v>339</v>
      </c>
      <c r="G50" s="302">
        <v>47</v>
      </c>
      <c r="H50" s="301">
        <v>7.833333333333333</v>
      </c>
      <c r="I50" s="302">
        <v>64</v>
      </c>
      <c r="J50" s="301">
        <v>10.666666666666666</v>
      </c>
      <c r="K50" s="126">
        <v>957534.43</v>
      </c>
      <c r="L50" s="126">
        <v>159589.07166666668</v>
      </c>
      <c r="M50" s="126">
        <v>136790.63285714286</v>
      </c>
      <c r="N50" s="129">
        <v>8961</v>
      </c>
      <c r="O50" s="125">
        <v>1493.5</v>
      </c>
      <c r="P50" s="127">
        <v>71</v>
      </c>
      <c r="Q50" s="125">
        <v>11.833333333333334</v>
      </c>
      <c r="R50" s="127">
        <v>126</v>
      </c>
      <c r="S50" s="125">
        <v>21</v>
      </c>
      <c r="T50" s="127">
        <v>3</v>
      </c>
      <c r="U50" s="125">
        <v>0.5</v>
      </c>
      <c r="V50" s="127">
        <v>19</v>
      </c>
      <c r="W50" s="125">
        <v>3.1666666666666665</v>
      </c>
      <c r="X50" s="127">
        <v>55</v>
      </c>
      <c r="Y50" s="125">
        <v>9.1666666666666661</v>
      </c>
      <c r="Z50" s="127">
        <v>75</v>
      </c>
      <c r="AA50" s="125">
        <v>12.5</v>
      </c>
      <c r="AB50" s="127">
        <v>55</v>
      </c>
      <c r="AC50" s="125">
        <v>9.1666666666666661</v>
      </c>
      <c r="AD50" s="128">
        <v>7</v>
      </c>
      <c r="AE50" s="125">
        <v>1.1666666666666667</v>
      </c>
      <c r="AF50" s="127">
        <v>25</v>
      </c>
      <c r="AG50" s="125">
        <v>4.166666666666667</v>
      </c>
      <c r="AH50" s="127">
        <v>92</v>
      </c>
      <c r="AI50" s="125">
        <v>15.333333333333334</v>
      </c>
      <c r="AJ50" s="127">
        <v>10</v>
      </c>
      <c r="AK50" s="125">
        <v>1.6666666666666667</v>
      </c>
      <c r="AL50" s="127">
        <v>358</v>
      </c>
      <c r="AM50" s="125">
        <v>59.666666666666664</v>
      </c>
      <c r="AN50" s="127">
        <v>544</v>
      </c>
      <c r="AO50" s="125">
        <v>90.666666666666671</v>
      </c>
      <c r="AP50" s="127">
        <v>815</v>
      </c>
      <c r="AQ50" s="125">
        <v>135.83333333333334</v>
      </c>
      <c r="AR50" s="127">
        <v>108</v>
      </c>
      <c r="AS50" s="125">
        <v>18</v>
      </c>
    </row>
    <row r="51" spans="1:45" ht="13.5" customHeight="1" x14ac:dyDescent="0.2">
      <c r="A51" s="124" t="s">
        <v>167</v>
      </c>
      <c r="B51" s="214" t="str">
        <f>'Incentive Goal'!B50</f>
        <v>HERTFORD</v>
      </c>
      <c r="C51" s="125">
        <v>3.5</v>
      </c>
      <c r="D51" s="125">
        <v>4</v>
      </c>
      <c r="E51" s="300">
        <v>1709</v>
      </c>
      <c r="F51" s="301">
        <v>488.28571428571428</v>
      </c>
      <c r="G51" s="302">
        <v>18</v>
      </c>
      <c r="H51" s="301">
        <v>5.1428571428571432</v>
      </c>
      <c r="I51" s="302">
        <v>17</v>
      </c>
      <c r="J51" s="301">
        <v>4.8571428571428568</v>
      </c>
      <c r="K51" s="126">
        <v>705781.42</v>
      </c>
      <c r="L51" s="126">
        <v>201651.83428571429</v>
      </c>
      <c r="M51" s="126">
        <v>176445.35500000001</v>
      </c>
      <c r="N51" s="129">
        <v>9334</v>
      </c>
      <c r="O51" s="125">
        <v>2666.8571428571427</v>
      </c>
      <c r="P51" s="127">
        <v>37</v>
      </c>
      <c r="Q51" s="125">
        <v>10.571428571428571</v>
      </c>
      <c r="R51" s="127">
        <v>433</v>
      </c>
      <c r="S51" s="125">
        <v>123.71428571428571</v>
      </c>
      <c r="T51" s="127">
        <v>14</v>
      </c>
      <c r="U51" s="125">
        <v>4</v>
      </c>
      <c r="V51" s="127">
        <v>10</v>
      </c>
      <c r="W51" s="125">
        <v>2.8571428571428572</v>
      </c>
      <c r="X51" s="127">
        <v>25</v>
      </c>
      <c r="Y51" s="125">
        <v>7.1428571428571432</v>
      </c>
      <c r="Z51" s="127">
        <v>25</v>
      </c>
      <c r="AA51" s="125">
        <v>7.1428571428571432</v>
      </c>
      <c r="AB51" s="127">
        <v>19</v>
      </c>
      <c r="AC51" s="125">
        <v>5.4285714285714288</v>
      </c>
      <c r="AD51" s="128">
        <v>9</v>
      </c>
      <c r="AE51" s="125">
        <v>2.5714285714285716</v>
      </c>
      <c r="AF51" s="127">
        <v>7</v>
      </c>
      <c r="AG51" s="125">
        <v>2</v>
      </c>
      <c r="AH51" s="127">
        <v>66</v>
      </c>
      <c r="AI51" s="125">
        <v>18.857142857142858</v>
      </c>
      <c r="AJ51" s="127">
        <v>5</v>
      </c>
      <c r="AK51" s="125">
        <v>1.4285714285714286</v>
      </c>
      <c r="AL51" s="127">
        <v>299</v>
      </c>
      <c r="AM51" s="125">
        <v>85.428571428571431</v>
      </c>
      <c r="AN51" s="127">
        <v>100</v>
      </c>
      <c r="AO51" s="125">
        <v>28.571428571428573</v>
      </c>
      <c r="AP51" s="127">
        <v>328</v>
      </c>
      <c r="AQ51" s="125">
        <v>93.714285714285708</v>
      </c>
      <c r="AR51" s="127">
        <v>24</v>
      </c>
      <c r="AS51" s="125">
        <v>6.8571428571428568</v>
      </c>
    </row>
    <row r="52" spans="1:45" ht="13.5" customHeight="1" x14ac:dyDescent="0.2">
      <c r="A52" s="124" t="s">
        <v>154</v>
      </c>
      <c r="B52" s="214" t="str">
        <f>'Incentive Goal'!B51</f>
        <v>HOKE</v>
      </c>
      <c r="C52" s="125">
        <v>7.75</v>
      </c>
      <c r="D52" s="125">
        <v>10</v>
      </c>
      <c r="E52" s="300">
        <v>2461</v>
      </c>
      <c r="F52" s="301">
        <v>317.54838709677421</v>
      </c>
      <c r="G52" s="302">
        <v>58</v>
      </c>
      <c r="H52" s="301">
        <v>7.4838709677419351</v>
      </c>
      <c r="I52" s="302">
        <v>48</v>
      </c>
      <c r="J52" s="301">
        <v>6.193548387096774</v>
      </c>
      <c r="K52" s="126">
        <v>1125445.48</v>
      </c>
      <c r="L52" s="126">
        <v>145218.77161290322</v>
      </c>
      <c r="M52" s="126">
        <v>112544.548</v>
      </c>
      <c r="N52" s="129">
        <v>11162</v>
      </c>
      <c r="O52" s="125">
        <v>1440.258064516129</v>
      </c>
      <c r="P52" s="127">
        <v>116</v>
      </c>
      <c r="Q52" s="125">
        <v>14.96774193548387</v>
      </c>
      <c r="R52" s="127">
        <v>554</v>
      </c>
      <c r="S52" s="125">
        <v>71.483870967741936</v>
      </c>
      <c r="T52" s="127">
        <v>34</v>
      </c>
      <c r="U52" s="125">
        <v>4.387096774193548</v>
      </c>
      <c r="V52" s="127">
        <v>18</v>
      </c>
      <c r="W52" s="125">
        <v>2.3225806451612905</v>
      </c>
      <c r="X52" s="127">
        <v>58</v>
      </c>
      <c r="Y52" s="125">
        <v>7.4838709677419351</v>
      </c>
      <c r="Z52" s="127">
        <v>68</v>
      </c>
      <c r="AA52" s="125">
        <v>8.7741935483870961</v>
      </c>
      <c r="AB52" s="127">
        <v>48</v>
      </c>
      <c r="AC52" s="125">
        <v>6.193548387096774</v>
      </c>
      <c r="AD52" s="128">
        <v>34</v>
      </c>
      <c r="AE52" s="125">
        <v>4.387096774193548</v>
      </c>
      <c r="AF52" s="127">
        <v>16</v>
      </c>
      <c r="AG52" s="125">
        <v>2.064516129032258</v>
      </c>
      <c r="AH52" s="127">
        <v>67</v>
      </c>
      <c r="AI52" s="125">
        <v>8.6451612903225801</v>
      </c>
      <c r="AJ52" s="127">
        <v>17</v>
      </c>
      <c r="AK52" s="125">
        <v>2.193548387096774</v>
      </c>
      <c r="AL52" s="127">
        <v>291</v>
      </c>
      <c r="AM52" s="125">
        <v>37.548387096774192</v>
      </c>
      <c r="AN52" s="127">
        <v>275</v>
      </c>
      <c r="AO52" s="125">
        <v>35.483870967741936</v>
      </c>
      <c r="AP52" s="127">
        <v>763</v>
      </c>
      <c r="AQ52" s="125">
        <v>98.451612903225808</v>
      </c>
      <c r="AR52" s="127">
        <v>65</v>
      </c>
      <c r="AS52" s="125">
        <v>8.387096774193548</v>
      </c>
    </row>
    <row r="53" spans="1:45" ht="13.5" customHeight="1" x14ac:dyDescent="0.2">
      <c r="A53" s="124" t="s">
        <v>167</v>
      </c>
      <c r="B53" s="214" t="str">
        <f>'Incentive Goal'!B52</f>
        <v>HYDE</v>
      </c>
      <c r="C53" s="125">
        <v>0.5</v>
      </c>
      <c r="D53" s="125">
        <v>1</v>
      </c>
      <c r="E53" s="300">
        <v>191</v>
      </c>
      <c r="F53" s="301">
        <v>382</v>
      </c>
      <c r="G53" s="302">
        <v>3</v>
      </c>
      <c r="H53" s="301">
        <v>6</v>
      </c>
      <c r="I53" s="302">
        <v>4</v>
      </c>
      <c r="J53" s="301">
        <v>8</v>
      </c>
      <c r="K53" s="126">
        <v>67829.36</v>
      </c>
      <c r="L53" s="126">
        <v>135658.72</v>
      </c>
      <c r="M53" s="126">
        <v>67829.36</v>
      </c>
      <c r="N53" s="129">
        <v>0</v>
      </c>
      <c r="O53" s="125">
        <v>0</v>
      </c>
      <c r="P53" s="130">
        <v>0</v>
      </c>
      <c r="Q53" s="125">
        <v>0</v>
      </c>
      <c r="R53" s="127">
        <v>0</v>
      </c>
      <c r="S53" s="125">
        <v>0</v>
      </c>
      <c r="T53" s="127">
        <v>0</v>
      </c>
      <c r="U53" s="125">
        <v>0</v>
      </c>
      <c r="V53" s="127">
        <v>0</v>
      </c>
      <c r="W53" s="125">
        <v>0</v>
      </c>
      <c r="X53" s="127">
        <v>0</v>
      </c>
      <c r="Y53" s="125">
        <v>0</v>
      </c>
      <c r="Z53" s="127">
        <v>0</v>
      </c>
      <c r="AA53" s="125">
        <v>0</v>
      </c>
      <c r="AB53" s="127">
        <v>0</v>
      </c>
      <c r="AC53" s="125">
        <v>0</v>
      </c>
      <c r="AD53" s="128">
        <v>0</v>
      </c>
      <c r="AE53" s="125">
        <v>0</v>
      </c>
      <c r="AF53" s="127">
        <v>0</v>
      </c>
      <c r="AG53" s="125">
        <v>0</v>
      </c>
      <c r="AH53" s="127">
        <v>0</v>
      </c>
      <c r="AI53" s="125">
        <v>0</v>
      </c>
      <c r="AJ53" s="127">
        <v>0</v>
      </c>
      <c r="AK53" s="125">
        <v>0</v>
      </c>
      <c r="AL53" s="127">
        <v>27</v>
      </c>
      <c r="AM53" s="125">
        <v>54</v>
      </c>
      <c r="AN53" s="127">
        <v>0</v>
      </c>
      <c r="AO53" s="125">
        <v>0</v>
      </c>
      <c r="AP53" s="127">
        <v>0</v>
      </c>
      <c r="AQ53" s="125">
        <v>0</v>
      </c>
      <c r="AR53" s="127">
        <v>1</v>
      </c>
      <c r="AS53" s="125">
        <v>2</v>
      </c>
    </row>
    <row r="54" spans="1:45" ht="13.5" customHeight="1" x14ac:dyDescent="0.2">
      <c r="A54" s="124" t="s">
        <v>153</v>
      </c>
      <c r="B54" s="214" t="str">
        <f>'Incentive Goal'!B53</f>
        <v>IREDELL</v>
      </c>
      <c r="C54" s="125">
        <v>13</v>
      </c>
      <c r="D54" s="125">
        <v>17</v>
      </c>
      <c r="E54" s="300">
        <v>5365</v>
      </c>
      <c r="F54" s="301">
        <v>412.69230769230768</v>
      </c>
      <c r="G54" s="302">
        <v>67</v>
      </c>
      <c r="H54" s="301">
        <v>5.1538461538461542</v>
      </c>
      <c r="I54" s="302">
        <v>57</v>
      </c>
      <c r="J54" s="301">
        <v>4.384615384615385</v>
      </c>
      <c r="K54" s="126">
        <v>2363094.89</v>
      </c>
      <c r="L54" s="126">
        <v>181776.53</v>
      </c>
      <c r="M54" s="126">
        <v>139005.58176470589</v>
      </c>
      <c r="N54" s="129">
        <v>26470</v>
      </c>
      <c r="O54" s="125">
        <v>2036.1538461538462</v>
      </c>
      <c r="P54" s="129">
        <v>186</v>
      </c>
      <c r="Q54" s="125">
        <v>14.307692307692308</v>
      </c>
      <c r="R54" s="127">
        <v>1096</v>
      </c>
      <c r="S54" s="125">
        <v>84.307692307692307</v>
      </c>
      <c r="T54" s="127">
        <v>75</v>
      </c>
      <c r="U54" s="125">
        <v>5.7692307692307692</v>
      </c>
      <c r="V54" s="127">
        <v>18</v>
      </c>
      <c r="W54" s="125">
        <v>1.3846153846153846</v>
      </c>
      <c r="X54" s="127">
        <v>71</v>
      </c>
      <c r="Y54" s="125">
        <v>5.4615384615384617</v>
      </c>
      <c r="Z54" s="127">
        <v>59</v>
      </c>
      <c r="AA54" s="125">
        <v>4.5384615384615383</v>
      </c>
      <c r="AB54" s="127">
        <v>53</v>
      </c>
      <c r="AC54" s="125">
        <v>4.0769230769230766</v>
      </c>
      <c r="AD54" s="128">
        <v>61</v>
      </c>
      <c r="AE54" s="125">
        <v>4.6923076923076925</v>
      </c>
      <c r="AF54" s="127">
        <v>23</v>
      </c>
      <c r="AG54" s="125">
        <v>1.7692307692307692</v>
      </c>
      <c r="AH54" s="127">
        <v>135</v>
      </c>
      <c r="AI54" s="125">
        <v>10.384615384615385</v>
      </c>
      <c r="AJ54" s="127">
        <v>7</v>
      </c>
      <c r="AK54" s="125">
        <v>0.53846153846153844</v>
      </c>
      <c r="AL54" s="127">
        <v>808</v>
      </c>
      <c r="AM54" s="125">
        <v>62.153846153846153</v>
      </c>
      <c r="AN54" s="127">
        <v>638</v>
      </c>
      <c r="AO54" s="125">
        <v>49.07692307692308</v>
      </c>
      <c r="AP54" s="127">
        <v>1645</v>
      </c>
      <c r="AQ54" s="125">
        <v>126.53846153846153</v>
      </c>
      <c r="AR54" s="127">
        <v>257</v>
      </c>
      <c r="AS54" s="125">
        <v>19.76923076923077</v>
      </c>
    </row>
    <row r="55" spans="1:45" ht="13.5" customHeight="1" x14ac:dyDescent="0.2">
      <c r="A55" s="124" t="s">
        <v>344</v>
      </c>
      <c r="B55" s="214" t="str">
        <f>'Incentive Goal'!B54</f>
        <v>JACKSON</v>
      </c>
      <c r="C55" s="125">
        <v>2</v>
      </c>
      <c r="D55" s="125">
        <v>4</v>
      </c>
      <c r="E55" s="300">
        <v>759</v>
      </c>
      <c r="F55" s="301">
        <v>379.5</v>
      </c>
      <c r="G55" s="302">
        <v>19</v>
      </c>
      <c r="H55" s="301">
        <v>9.5</v>
      </c>
      <c r="I55" s="302">
        <v>22</v>
      </c>
      <c r="J55" s="301">
        <v>11</v>
      </c>
      <c r="K55" s="126">
        <v>438495.09</v>
      </c>
      <c r="L55" s="126">
        <v>219247.54500000001</v>
      </c>
      <c r="M55" s="126">
        <v>109623.77250000001</v>
      </c>
      <c r="N55" s="129">
        <v>2537</v>
      </c>
      <c r="O55" s="125">
        <v>1268.5</v>
      </c>
      <c r="P55" s="129">
        <v>17</v>
      </c>
      <c r="Q55" s="125">
        <v>8.5</v>
      </c>
      <c r="R55" s="127">
        <v>710</v>
      </c>
      <c r="S55" s="125">
        <v>355</v>
      </c>
      <c r="T55" s="127">
        <v>20</v>
      </c>
      <c r="U55" s="125">
        <v>10</v>
      </c>
      <c r="V55" s="127">
        <v>4</v>
      </c>
      <c r="W55" s="125">
        <v>2</v>
      </c>
      <c r="X55" s="127">
        <v>19</v>
      </c>
      <c r="Y55" s="125">
        <v>9.5</v>
      </c>
      <c r="Z55" s="127">
        <v>22</v>
      </c>
      <c r="AA55" s="125">
        <v>11</v>
      </c>
      <c r="AB55" s="127">
        <v>23</v>
      </c>
      <c r="AC55" s="125">
        <v>11.5</v>
      </c>
      <c r="AD55" s="128">
        <v>2</v>
      </c>
      <c r="AE55" s="125">
        <v>1</v>
      </c>
      <c r="AF55" s="127">
        <v>9</v>
      </c>
      <c r="AG55" s="125">
        <v>4.5</v>
      </c>
      <c r="AH55" s="127">
        <v>26</v>
      </c>
      <c r="AI55" s="125">
        <v>13</v>
      </c>
      <c r="AJ55" s="127">
        <v>4</v>
      </c>
      <c r="AK55" s="125">
        <v>2</v>
      </c>
      <c r="AL55" s="127">
        <v>91</v>
      </c>
      <c r="AM55" s="125">
        <v>45.5</v>
      </c>
      <c r="AN55" s="127">
        <v>223</v>
      </c>
      <c r="AO55" s="125">
        <v>111.5</v>
      </c>
      <c r="AP55" s="127">
        <v>218</v>
      </c>
      <c r="AQ55" s="125">
        <v>109</v>
      </c>
      <c r="AR55" s="127">
        <v>101</v>
      </c>
      <c r="AS55" s="125">
        <v>50.5</v>
      </c>
    </row>
    <row r="56" spans="1:45" ht="13.5" customHeight="1" x14ac:dyDescent="0.2">
      <c r="A56" s="124" t="s">
        <v>304</v>
      </c>
      <c r="B56" s="214" t="str">
        <f>'Incentive Goal'!B55</f>
        <v>JOHNSTON</v>
      </c>
      <c r="C56" s="125">
        <v>16</v>
      </c>
      <c r="D56" s="125">
        <v>23</v>
      </c>
      <c r="E56" s="300">
        <v>5844</v>
      </c>
      <c r="F56" s="301">
        <v>365.25</v>
      </c>
      <c r="G56" s="302">
        <v>183</v>
      </c>
      <c r="H56" s="301">
        <v>11.4375</v>
      </c>
      <c r="I56" s="302">
        <v>137</v>
      </c>
      <c r="J56" s="301">
        <v>8.5625</v>
      </c>
      <c r="K56" s="126">
        <v>3695956.15</v>
      </c>
      <c r="L56" s="126">
        <v>230997.25937499999</v>
      </c>
      <c r="M56" s="126">
        <v>160693.74565217391</v>
      </c>
      <c r="N56" s="129">
        <v>30730</v>
      </c>
      <c r="O56" s="125">
        <v>1920.625</v>
      </c>
      <c r="P56" s="129">
        <v>374</v>
      </c>
      <c r="Q56" s="125">
        <v>23.375</v>
      </c>
      <c r="R56" s="127">
        <v>983</v>
      </c>
      <c r="S56" s="125">
        <v>61.4375</v>
      </c>
      <c r="T56" s="127">
        <v>86</v>
      </c>
      <c r="U56" s="125">
        <v>5.375</v>
      </c>
      <c r="V56" s="127">
        <v>64</v>
      </c>
      <c r="W56" s="125">
        <v>4</v>
      </c>
      <c r="X56" s="127">
        <v>193</v>
      </c>
      <c r="Y56" s="125">
        <v>12.0625</v>
      </c>
      <c r="Z56" s="127">
        <v>132</v>
      </c>
      <c r="AA56" s="125">
        <v>8.25</v>
      </c>
      <c r="AB56" s="127">
        <v>144</v>
      </c>
      <c r="AC56" s="125">
        <v>9</v>
      </c>
      <c r="AD56" s="128">
        <v>3</v>
      </c>
      <c r="AE56" s="125">
        <v>0.1875</v>
      </c>
      <c r="AF56" s="127">
        <v>93</v>
      </c>
      <c r="AG56" s="125">
        <v>5.8125</v>
      </c>
      <c r="AH56" s="127">
        <v>193</v>
      </c>
      <c r="AI56" s="125">
        <v>12.0625</v>
      </c>
      <c r="AJ56" s="127">
        <v>16</v>
      </c>
      <c r="AK56" s="125">
        <v>1</v>
      </c>
      <c r="AL56" s="127">
        <v>1059</v>
      </c>
      <c r="AM56" s="125">
        <v>66.1875</v>
      </c>
      <c r="AN56" s="127">
        <v>1524</v>
      </c>
      <c r="AO56" s="125">
        <v>95.25</v>
      </c>
      <c r="AP56" s="127">
        <v>1305</v>
      </c>
      <c r="AQ56" s="125">
        <v>81.5625</v>
      </c>
      <c r="AR56" s="127">
        <v>625</v>
      </c>
      <c r="AS56" s="125">
        <v>39.0625</v>
      </c>
    </row>
    <row r="57" spans="1:45" ht="13.5" customHeight="1" x14ac:dyDescent="0.2">
      <c r="A57" s="124" t="s">
        <v>152</v>
      </c>
      <c r="B57" s="214" t="str">
        <f>'Incentive Goal'!B56</f>
        <v>JONES</v>
      </c>
      <c r="C57" s="125">
        <v>1</v>
      </c>
      <c r="D57" s="125">
        <v>2</v>
      </c>
      <c r="E57" s="300">
        <v>369</v>
      </c>
      <c r="F57" s="301">
        <v>369</v>
      </c>
      <c r="G57" s="302">
        <v>3</v>
      </c>
      <c r="H57" s="301">
        <v>3</v>
      </c>
      <c r="I57" s="302">
        <v>2</v>
      </c>
      <c r="J57" s="301">
        <v>2</v>
      </c>
      <c r="K57" s="126">
        <v>188574.15</v>
      </c>
      <c r="L57" s="126">
        <v>188574.15</v>
      </c>
      <c r="M57" s="126">
        <v>94287.074999999997</v>
      </c>
      <c r="N57" s="129">
        <v>2009</v>
      </c>
      <c r="O57" s="125">
        <v>2009</v>
      </c>
      <c r="P57" s="129">
        <v>4</v>
      </c>
      <c r="Q57" s="125">
        <v>4</v>
      </c>
      <c r="R57" s="127">
        <v>27</v>
      </c>
      <c r="S57" s="125">
        <v>27</v>
      </c>
      <c r="T57" s="127">
        <v>0</v>
      </c>
      <c r="U57" s="125">
        <v>0</v>
      </c>
      <c r="V57" s="127">
        <v>2</v>
      </c>
      <c r="W57" s="125">
        <v>2</v>
      </c>
      <c r="X57" s="127">
        <v>3</v>
      </c>
      <c r="Y57" s="125">
        <v>3</v>
      </c>
      <c r="Z57" s="127">
        <v>3</v>
      </c>
      <c r="AA57" s="125">
        <v>3</v>
      </c>
      <c r="AB57" s="127">
        <v>2</v>
      </c>
      <c r="AC57" s="125">
        <v>2</v>
      </c>
      <c r="AD57" s="128">
        <v>0</v>
      </c>
      <c r="AE57" s="125">
        <v>0</v>
      </c>
      <c r="AF57" s="127">
        <v>6</v>
      </c>
      <c r="AG57" s="125">
        <v>6</v>
      </c>
      <c r="AH57" s="127">
        <v>16</v>
      </c>
      <c r="AI57" s="125">
        <v>16</v>
      </c>
      <c r="AJ57" s="127">
        <v>2</v>
      </c>
      <c r="AK57" s="125">
        <v>2</v>
      </c>
      <c r="AL57" s="127">
        <v>35</v>
      </c>
      <c r="AM57" s="125">
        <v>35</v>
      </c>
      <c r="AN57" s="127">
        <v>36</v>
      </c>
      <c r="AO57" s="125">
        <v>36</v>
      </c>
      <c r="AP57" s="127">
        <v>52</v>
      </c>
      <c r="AQ57" s="125">
        <v>52</v>
      </c>
      <c r="AR57" s="127">
        <v>35</v>
      </c>
      <c r="AS57" s="125">
        <v>35</v>
      </c>
    </row>
    <row r="58" spans="1:45" ht="13.5" customHeight="1" x14ac:dyDescent="0.2">
      <c r="A58" s="124" t="s">
        <v>154</v>
      </c>
      <c r="B58" s="214" t="str">
        <f>'Incentive Goal'!B57</f>
        <v>LEE</v>
      </c>
      <c r="C58" s="125">
        <v>6.75</v>
      </c>
      <c r="D58" s="125">
        <v>9.25</v>
      </c>
      <c r="E58" s="300">
        <v>2287</v>
      </c>
      <c r="F58" s="301">
        <v>338.81481481481484</v>
      </c>
      <c r="G58" s="302">
        <v>25</v>
      </c>
      <c r="H58" s="301">
        <v>3.7037037037037037</v>
      </c>
      <c r="I58" s="302">
        <v>38</v>
      </c>
      <c r="J58" s="301">
        <v>5.6296296296296298</v>
      </c>
      <c r="K58" s="126">
        <v>982452.73</v>
      </c>
      <c r="L58" s="126">
        <v>145548.55259259258</v>
      </c>
      <c r="M58" s="126">
        <v>106211.10594594595</v>
      </c>
      <c r="N58" s="129">
        <v>10217</v>
      </c>
      <c r="O58" s="125">
        <v>1513.6296296296296</v>
      </c>
      <c r="P58" s="129">
        <v>68</v>
      </c>
      <c r="Q58" s="125">
        <v>10.074074074074074</v>
      </c>
      <c r="R58" s="127">
        <v>141</v>
      </c>
      <c r="S58" s="125">
        <v>20.888888888888889</v>
      </c>
      <c r="T58" s="127">
        <v>6</v>
      </c>
      <c r="U58" s="125">
        <v>0.88888888888888884</v>
      </c>
      <c r="V58" s="127">
        <v>9</v>
      </c>
      <c r="W58" s="125">
        <v>1.3333333333333333</v>
      </c>
      <c r="X58" s="127">
        <v>31</v>
      </c>
      <c r="Y58" s="125">
        <v>4.5925925925925926</v>
      </c>
      <c r="Z58" s="127">
        <v>43</v>
      </c>
      <c r="AA58" s="125">
        <v>6.3703703703703702</v>
      </c>
      <c r="AB58" s="127">
        <v>37</v>
      </c>
      <c r="AC58" s="125">
        <v>5.4814814814814818</v>
      </c>
      <c r="AD58" s="128">
        <v>4</v>
      </c>
      <c r="AE58" s="125">
        <v>0.59259259259259256</v>
      </c>
      <c r="AF58" s="127">
        <v>17</v>
      </c>
      <c r="AG58" s="125">
        <v>2.5185185185185186</v>
      </c>
      <c r="AH58" s="127">
        <v>53</v>
      </c>
      <c r="AI58" s="125">
        <v>7.8518518518518521</v>
      </c>
      <c r="AJ58" s="127">
        <v>0</v>
      </c>
      <c r="AK58" s="125">
        <v>0</v>
      </c>
      <c r="AL58" s="127">
        <v>266</v>
      </c>
      <c r="AM58" s="125">
        <v>39.407407407407405</v>
      </c>
      <c r="AN58" s="127">
        <v>98</v>
      </c>
      <c r="AO58" s="125">
        <v>14.518518518518519</v>
      </c>
      <c r="AP58" s="127">
        <v>281</v>
      </c>
      <c r="AQ58" s="125">
        <v>41.629629629629626</v>
      </c>
      <c r="AR58" s="127">
        <v>29</v>
      </c>
      <c r="AS58" s="125">
        <v>4.2962962962962967</v>
      </c>
    </row>
    <row r="59" spans="1:45" ht="13.5" customHeight="1" x14ac:dyDescent="0.2">
      <c r="A59" s="124" t="s">
        <v>152</v>
      </c>
      <c r="B59" s="214" t="str">
        <f>'Incentive Goal'!B58</f>
        <v>LENOIR</v>
      </c>
      <c r="C59" s="125">
        <v>13</v>
      </c>
      <c r="D59" s="125">
        <v>18</v>
      </c>
      <c r="E59" s="300">
        <v>4685</v>
      </c>
      <c r="F59" s="301">
        <v>360.38461538461536</v>
      </c>
      <c r="G59" s="302">
        <v>72</v>
      </c>
      <c r="H59" s="301">
        <v>5.5384615384615383</v>
      </c>
      <c r="I59" s="302">
        <v>55</v>
      </c>
      <c r="J59" s="301">
        <v>4.2307692307692308</v>
      </c>
      <c r="K59" s="126">
        <v>1700146.2</v>
      </c>
      <c r="L59" s="126">
        <v>130780.47692307692</v>
      </c>
      <c r="M59" s="126">
        <v>94452.566666666666</v>
      </c>
      <c r="N59" s="129">
        <v>26698</v>
      </c>
      <c r="O59" s="125">
        <v>2053.6923076923076</v>
      </c>
      <c r="P59" s="129">
        <v>239</v>
      </c>
      <c r="Q59" s="125">
        <v>18.384615384615383</v>
      </c>
      <c r="R59" s="127">
        <v>1312</v>
      </c>
      <c r="S59" s="125">
        <v>100.92307692307692</v>
      </c>
      <c r="T59" s="127">
        <v>77</v>
      </c>
      <c r="U59" s="125">
        <v>5.9230769230769234</v>
      </c>
      <c r="V59" s="127">
        <v>32</v>
      </c>
      <c r="W59" s="125">
        <v>2.4615384615384617</v>
      </c>
      <c r="X59" s="127">
        <v>73</v>
      </c>
      <c r="Y59" s="125">
        <v>5.615384615384615</v>
      </c>
      <c r="Z59" s="127">
        <v>79</v>
      </c>
      <c r="AA59" s="125">
        <v>6.0769230769230766</v>
      </c>
      <c r="AB59" s="127">
        <v>52</v>
      </c>
      <c r="AC59" s="125">
        <v>4</v>
      </c>
      <c r="AD59" s="128">
        <v>32</v>
      </c>
      <c r="AE59" s="125">
        <v>2.4615384615384617</v>
      </c>
      <c r="AF59" s="127">
        <v>46</v>
      </c>
      <c r="AG59" s="125">
        <v>3.5384615384615383</v>
      </c>
      <c r="AH59" s="127">
        <v>134</v>
      </c>
      <c r="AI59" s="125">
        <v>10.307692307692308</v>
      </c>
      <c r="AJ59" s="127">
        <v>11</v>
      </c>
      <c r="AK59" s="125">
        <v>0.84615384615384615</v>
      </c>
      <c r="AL59" s="127">
        <v>761</v>
      </c>
      <c r="AM59" s="125">
        <v>58.53846153846154</v>
      </c>
      <c r="AN59" s="127">
        <v>1166</v>
      </c>
      <c r="AO59" s="125">
        <v>89.692307692307693</v>
      </c>
      <c r="AP59" s="127">
        <v>726</v>
      </c>
      <c r="AQ59" s="125">
        <v>55.846153846153847</v>
      </c>
      <c r="AR59" s="127">
        <v>498</v>
      </c>
      <c r="AS59" s="125">
        <v>38.307692307692307</v>
      </c>
    </row>
    <row r="60" spans="1:45" ht="13.5" customHeight="1" x14ac:dyDescent="0.2">
      <c r="A60" s="124" t="s">
        <v>153</v>
      </c>
      <c r="B60" s="214" t="str">
        <f>'Incentive Goal'!B59</f>
        <v>LINCOLN</v>
      </c>
      <c r="C60" s="125">
        <v>7.75</v>
      </c>
      <c r="D60" s="125">
        <v>10</v>
      </c>
      <c r="E60" s="300">
        <v>2422</v>
      </c>
      <c r="F60" s="301">
        <v>312.51612903225805</v>
      </c>
      <c r="G60" s="302">
        <v>41</v>
      </c>
      <c r="H60" s="301">
        <v>5.290322580645161</v>
      </c>
      <c r="I60" s="302">
        <v>49</v>
      </c>
      <c r="J60" s="301">
        <v>6.32258064516129</v>
      </c>
      <c r="K60" s="126">
        <v>1132706.04</v>
      </c>
      <c r="L60" s="126">
        <v>146155.61806451614</v>
      </c>
      <c r="M60" s="126">
        <v>113270.60400000001</v>
      </c>
      <c r="N60" s="129">
        <v>12837</v>
      </c>
      <c r="O60" s="125">
        <v>1656.3870967741937</v>
      </c>
      <c r="P60" s="129">
        <v>93</v>
      </c>
      <c r="Q60" s="125">
        <v>12</v>
      </c>
      <c r="R60" s="127">
        <v>670</v>
      </c>
      <c r="S60" s="125">
        <v>86.451612903225808</v>
      </c>
      <c r="T60" s="127">
        <v>39</v>
      </c>
      <c r="U60" s="125">
        <v>5.032258064516129</v>
      </c>
      <c r="V60" s="127">
        <v>17</v>
      </c>
      <c r="W60" s="125">
        <v>2.193548387096774</v>
      </c>
      <c r="X60" s="127">
        <v>43</v>
      </c>
      <c r="Y60" s="125">
        <v>5.5483870967741939</v>
      </c>
      <c r="Z60" s="127">
        <v>63</v>
      </c>
      <c r="AA60" s="125">
        <v>8.129032258064516</v>
      </c>
      <c r="AB60" s="127">
        <v>47</v>
      </c>
      <c r="AC60" s="125">
        <v>6.064516129032258</v>
      </c>
      <c r="AD60" s="128">
        <v>7</v>
      </c>
      <c r="AE60" s="125">
        <v>0.90322580645161288</v>
      </c>
      <c r="AF60" s="127">
        <v>26</v>
      </c>
      <c r="AG60" s="125">
        <v>3.3548387096774195</v>
      </c>
      <c r="AH60" s="127">
        <v>71</v>
      </c>
      <c r="AI60" s="125">
        <v>9.1612903225806459</v>
      </c>
      <c r="AJ60" s="127">
        <v>14</v>
      </c>
      <c r="AK60" s="125">
        <v>1.8064516129032258</v>
      </c>
      <c r="AL60" s="127">
        <v>402</v>
      </c>
      <c r="AM60" s="125">
        <v>51.87096774193548</v>
      </c>
      <c r="AN60" s="127">
        <v>435</v>
      </c>
      <c r="AO60" s="125">
        <v>56.12903225806452</v>
      </c>
      <c r="AP60" s="127">
        <v>668</v>
      </c>
      <c r="AQ60" s="125">
        <v>86.193548387096769</v>
      </c>
      <c r="AR60" s="127">
        <v>160</v>
      </c>
      <c r="AS60" s="125">
        <v>20.64516129032258</v>
      </c>
    </row>
    <row r="61" spans="1:45" ht="13.5" customHeight="1" x14ac:dyDescent="0.2">
      <c r="A61" s="124" t="s">
        <v>345</v>
      </c>
      <c r="B61" s="214" t="str">
        <f>'Incentive Goal'!B60</f>
        <v>MACON</v>
      </c>
      <c r="C61" s="125">
        <v>4</v>
      </c>
      <c r="D61" s="125">
        <v>4.25</v>
      </c>
      <c r="E61" s="300">
        <v>1016</v>
      </c>
      <c r="F61" s="301">
        <v>254</v>
      </c>
      <c r="G61" s="302">
        <v>17</v>
      </c>
      <c r="H61" s="301">
        <v>4.25</v>
      </c>
      <c r="I61" s="302">
        <v>23</v>
      </c>
      <c r="J61" s="301">
        <v>5.75</v>
      </c>
      <c r="K61" s="126">
        <v>467277.31</v>
      </c>
      <c r="L61" s="126">
        <v>116819.3275</v>
      </c>
      <c r="M61" s="126">
        <v>109947.60235294118</v>
      </c>
      <c r="N61" s="129">
        <v>3698</v>
      </c>
      <c r="O61" s="125">
        <v>924.5</v>
      </c>
      <c r="P61" s="129">
        <v>25</v>
      </c>
      <c r="Q61" s="125">
        <v>6.25</v>
      </c>
      <c r="R61" s="127">
        <v>207</v>
      </c>
      <c r="S61" s="125">
        <v>51.75</v>
      </c>
      <c r="T61" s="127">
        <v>9</v>
      </c>
      <c r="U61" s="125">
        <v>2.25</v>
      </c>
      <c r="V61" s="127">
        <v>1</v>
      </c>
      <c r="W61" s="125">
        <v>0.25</v>
      </c>
      <c r="X61" s="127">
        <v>17</v>
      </c>
      <c r="Y61" s="125">
        <v>4.25</v>
      </c>
      <c r="Z61" s="127">
        <v>23</v>
      </c>
      <c r="AA61" s="125">
        <v>5.75</v>
      </c>
      <c r="AB61" s="127">
        <v>23</v>
      </c>
      <c r="AC61" s="125">
        <v>5.75</v>
      </c>
      <c r="AD61" s="128">
        <v>0</v>
      </c>
      <c r="AE61" s="125">
        <v>0</v>
      </c>
      <c r="AF61" s="127">
        <v>8</v>
      </c>
      <c r="AG61" s="125">
        <v>2</v>
      </c>
      <c r="AH61" s="127">
        <v>34</v>
      </c>
      <c r="AI61" s="125">
        <v>8.5</v>
      </c>
      <c r="AJ61" s="127">
        <v>2</v>
      </c>
      <c r="AK61" s="125">
        <v>0.5</v>
      </c>
      <c r="AL61" s="127">
        <v>99</v>
      </c>
      <c r="AM61" s="125">
        <v>24.75</v>
      </c>
      <c r="AN61" s="127">
        <v>121</v>
      </c>
      <c r="AO61" s="125">
        <v>30.25</v>
      </c>
      <c r="AP61" s="127">
        <v>133</v>
      </c>
      <c r="AQ61" s="125">
        <v>33.25</v>
      </c>
      <c r="AR61" s="127">
        <v>65</v>
      </c>
      <c r="AS61" s="125">
        <v>16.25</v>
      </c>
    </row>
    <row r="62" spans="1:45" ht="13.5" customHeight="1" x14ac:dyDescent="0.2">
      <c r="A62" s="124" t="s">
        <v>344</v>
      </c>
      <c r="B62" s="214" t="str">
        <f>'Incentive Goal'!B61</f>
        <v>MADISON</v>
      </c>
      <c r="C62" s="125">
        <v>0.75</v>
      </c>
      <c r="D62" s="125">
        <v>1.25</v>
      </c>
      <c r="E62" s="300">
        <v>571</v>
      </c>
      <c r="F62" s="301">
        <v>761.33333333333337</v>
      </c>
      <c r="G62" s="302">
        <v>7</v>
      </c>
      <c r="H62" s="301">
        <v>9.3333333333333339</v>
      </c>
      <c r="I62" s="302">
        <v>1</v>
      </c>
      <c r="J62" s="301">
        <v>1.3333333333333333</v>
      </c>
      <c r="K62" s="126">
        <v>201169.62</v>
      </c>
      <c r="L62" s="126">
        <v>268226.15999999997</v>
      </c>
      <c r="M62" s="126">
        <v>160935.696</v>
      </c>
      <c r="N62" s="129">
        <v>2589</v>
      </c>
      <c r="O62" s="125">
        <v>3452</v>
      </c>
      <c r="P62" s="129">
        <v>2</v>
      </c>
      <c r="Q62" s="125">
        <v>2.6666666666666665</v>
      </c>
      <c r="R62" s="127">
        <v>65</v>
      </c>
      <c r="S62" s="125">
        <v>86.666666666666671</v>
      </c>
      <c r="T62" s="127">
        <v>4</v>
      </c>
      <c r="U62" s="125">
        <v>5.333333333333333</v>
      </c>
      <c r="V62" s="127">
        <v>1</v>
      </c>
      <c r="W62" s="125">
        <v>1.3333333333333333</v>
      </c>
      <c r="X62" s="127">
        <v>8</v>
      </c>
      <c r="Y62" s="125">
        <v>10.666666666666666</v>
      </c>
      <c r="Z62" s="127">
        <v>1</v>
      </c>
      <c r="AA62" s="125">
        <v>1.3333333333333333</v>
      </c>
      <c r="AB62" s="127">
        <v>2</v>
      </c>
      <c r="AC62" s="125">
        <v>2.6666666666666665</v>
      </c>
      <c r="AD62" s="128">
        <v>0</v>
      </c>
      <c r="AE62" s="125">
        <v>0</v>
      </c>
      <c r="AF62" s="127">
        <v>0</v>
      </c>
      <c r="AG62" s="125">
        <v>0</v>
      </c>
      <c r="AH62" s="127">
        <v>10</v>
      </c>
      <c r="AI62" s="125">
        <v>13.333333333333334</v>
      </c>
      <c r="AJ62" s="127">
        <v>3</v>
      </c>
      <c r="AK62" s="125">
        <v>4</v>
      </c>
      <c r="AL62" s="127">
        <v>8</v>
      </c>
      <c r="AM62" s="125">
        <v>10.666666666666666</v>
      </c>
      <c r="AN62" s="127">
        <v>59</v>
      </c>
      <c r="AO62" s="125">
        <v>78.666666666666671</v>
      </c>
      <c r="AP62" s="127">
        <v>249</v>
      </c>
      <c r="AQ62" s="125">
        <v>332</v>
      </c>
      <c r="AR62" s="127">
        <v>42</v>
      </c>
      <c r="AS62" s="125">
        <v>56</v>
      </c>
    </row>
    <row r="63" spans="1:45" ht="13.5" customHeight="1" x14ac:dyDescent="0.2">
      <c r="A63" s="124" t="s">
        <v>167</v>
      </c>
      <c r="B63" s="214" t="str">
        <f>'Incentive Goal'!B62</f>
        <v>MARTIN</v>
      </c>
      <c r="C63" s="125">
        <v>6</v>
      </c>
      <c r="D63" s="125">
        <v>7.4</v>
      </c>
      <c r="E63" s="300">
        <v>1773</v>
      </c>
      <c r="F63" s="301">
        <v>295.5</v>
      </c>
      <c r="G63" s="302">
        <v>16</v>
      </c>
      <c r="H63" s="301">
        <v>2.6666666666666665</v>
      </c>
      <c r="I63" s="302">
        <v>21</v>
      </c>
      <c r="J63" s="301">
        <v>3.5</v>
      </c>
      <c r="K63" s="126">
        <v>610746.06999999995</v>
      </c>
      <c r="L63" s="126">
        <v>101791.01166666666</v>
      </c>
      <c r="M63" s="126">
        <v>82533.252702702695</v>
      </c>
      <c r="N63" s="129">
        <v>8046</v>
      </c>
      <c r="O63" s="125">
        <v>1341</v>
      </c>
      <c r="P63" s="129">
        <v>36</v>
      </c>
      <c r="Q63" s="125">
        <v>6</v>
      </c>
      <c r="R63" s="127">
        <v>208</v>
      </c>
      <c r="S63" s="125">
        <v>34.666666666666664</v>
      </c>
      <c r="T63" s="127">
        <v>17</v>
      </c>
      <c r="U63" s="125">
        <v>2.8333333333333335</v>
      </c>
      <c r="V63" s="127">
        <v>20</v>
      </c>
      <c r="W63" s="125">
        <v>3.3333333333333335</v>
      </c>
      <c r="X63" s="127">
        <v>16</v>
      </c>
      <c r="Y63" s="125">
        <v>2.6666666666666665</v>
      </c>
      <c r="Z63" s="127">
        <v>35</v>
      </c>
      <c r="AA63" s="125">
        <v>5.833333333333333</v>
      </c>
      <c r="AB63" s="127">
        <v>19</v>
      </c>
      <c r="AC63" s="125">
        <v>3.1666666666666665</v>
      </c>
      <c r="AD63" s="128">
        <v>1</v>
      </c>
      <c r="AE63" s="125">
        <v>0.16666666666666666</v>
      </c>
      <c r="AF63" s="127">
        <v>10</v>
      </c>
      <c r="AG63" s="125">
        <v>1.6666666666666667</v>
      </c>
      <c r="AH63" s="127">
        <v>47</v>
      </c>
      <c r="AI63" s="125">
        <v>7.833333333333333</v>
      </c>
      <c r="AJ63" s="127">
        <v>11</v>
      </c>
      <c r="AK63" s="125">
        <v>1.8333333333333333</v>
      </c>
      <c r="AL63" s="127">
        <v>369</v>
      </c>
      <c r="AM63" s="125">
        <v>61.5</v>
      </c>
      <c r="AN63" s="127">
        <v>136</v>
      </c>
      <c r="AO63" s="125">
        <v>22.666666666666668</v>
      </c>
      <c r="AP63" s="127">
        <v>308</v>
      </c>
      <c r="AQ63" s="125">
        <v>51.333333333333336</v>
      </c>
      <c r="AR63" s="127">
        <v>33</v>
      </c>
      <c r="AS63" s="125">
        <v>5.5</v>
      </c>
    </row>
    <row r="64" spans="1:45" ht="13.5" customHeight="1" x14ac:dyDescent="0.2">
      <c r="A64" s="124" t="s">
        <v>153</v>
      </c>
      <c r="B64" s="214" t="str">
        <f>'Incentive Goal'!B63</f>
        <v>MCDOWELL</v>
      </c>
      <c r="C64" s="125">
        <v>4</v>
      </c>
      <c r="D64" s="125">
        <v>7</v>
      </c>
      <c r="E64" s="300">
        <v>1618</v>
      </c>
      <c r="F64" s="301">
        <v>404.5</v>
      </c>
      <c r="G64" s="302">
        <v>29</v>
      </c>
      <c r="H64" s="301">
        <v>7.25</v>
      </c>
      <c r="I64" s="302">
        <v>18</v>
      </c>
      <c r="J64" s="301">
        <v>4.5</v>
      </c>
      <c r="K64" s="126">
        <v>639997.43999999994</v>
      </c>
      <c r="L64" s="126">
        <v>159999.35999999999</v>
      </c>
      <c r="M64" s="126">
        <v>91428.205714285708</v>
      </c>
      <c r="N64" s="129">
        <v>10514</v>
      </c>
      <c r="O64" s="125">
        <v>2628.5</v>
      </c>
      <c r="P64" s="129">
        <v>112</v>
      </c>
      <c r="Q64" s="125">
        <v>28</v>
      </c>
      <c r="R64" s="127">
        <v>216</v>
      </c>
      <c r="S64" s="125">
        <v>54</v>
      </c>
      <c r="T64" s="127">
        <v>5</v>
      </c>
      <c r="U64" s="125">
        <v>1.25</v>
      </c>
      <c r="V64" s="127">
        <v>1</v>
      </c>
      <c r="W64" s="125">
        <v>0.25</v>
      </c>
      <c r="X64" s="127">
        <v>32</v>
      </c>
      <c r="Y64" s="125">
        <v>8</v>
      </c>
      <c r="Z64" s="127">
        <v>17</v>
      </c>
      <c r="AA64" s="125">
        <v>4.25</v>
      </c>
      <c r="AB64" s="127">
        <v>16</v>
      </c>
      <c r="AC64" s="125">
        <v>4</v>
      </c>
      <c r="AD64" s="128">
        <v>6</v>
      </c>
      <c r="AE64" s="125">
        <v>1.5</v>
      </c>
      <c r="AF64" s="127">
        <v>8</v>
      </c>
      <c r="AG64" s="125">
        <v>2</v>
      </c>
      <c r="AH64" s="127">
        <v>46</v>
      </c>
      <c r="AI64" s="125">
        <v>11.5</v>
      </c>
      <c r="AJ64" s="127">
        <v>1</v>
      </c>
      <c r="AK64" s="125">
        <v>0.25</v>
      </c>
      <c r="AL64" s="127">
        <v>226</v>
      </c>
      <c r="AM64" s="125">
        <v>56.5</v>
      </c>
      <c r="AN64" s="127">
        <v>102</v>
      </c>
      <c r="AO64" s="125">
        <v>25.5</v>
      </c>
      <c r="AP64" s="127">
        <v>185</v>
      </c>
      <c r="AQ64" s="125">
        <v>46.25</v>
      </c>
      <c r="AR64" s="127">
        <v>54</v>
      </c>
      <c r="AS64" s="125">
        <v>13.5</v>
      </c>
    </row>
    <row r="65" spans="1:45" ht="13.5" customHeight="1" x14ac:dyDescent="0.2">
      <c r="A65" s="124" t="s">
        <v>154</v>
      </c>
      <c r="B65" s="214" t="str">
        <f>'Incentive Goal'!B64</f>
        <v>MECKLENBURG</v>
      </c>
      <c r="C65" s="125">
        <v>80</v>
      </c>
      <c r="D65" s="125">
        <v>132</v>
      </c>
      <c r="E65" s="300">
        <v>32511</v>
      </c>
      <c r="F65" s="301">
        <v>406.38749999999999</v>
      </c>
      <c r="G65" s="302">
        <v>682</v>
      </c>
      <c r="H65" s="301">
        <v>8.5250000000000004</v>
      </c>
      <c r="I65" s="302">
        <v>388</v>
      </c>
      <c r="J65" s="301">
        <v>4.8499999999999996</v>
      </c>
      <c r="K65" s="126">
        <v>11723829.99</v>
      </c>
      <c r="L65" s="126">
        <v>146547.87487500001</v>
      </c>
      <c r="M65" s="126">
        <v>88816.89386363636</v>
      </c>
      <c r="N65" s="129">
        <v>162436</v>
      </c>
      <c r="O65" s="125">
        <v>2030.45</v>
      </c>
      <c r="P65" s="129">
        <v>693</v>
      </c>
      <c r="Q65" s="125">
        <v>8.6624999999999996</v>
      </c>
      <c r="R65" s="127">
        <v>2411</v>
      </c>
      <c r="S65" s="125">
        <v>30.137499999999999</v>
      </c>
      <c r="T65" s="127">
        <v>140</v>
      </c>
      <c r="U65" s="125">
        <v>1.75</v>
      </c>
      <c r="V65" s="127">
        <v>246</v>
      </c>
      <c r="W65" s="125">
        <v>3.0750000000000002</v>
      </c>
      <c r="X65" s="127">
        <v>713</v>
      </c>
      <c r="Y65" s="125">
        <v>8.9124999999999996</v>
      </c>
      <c r="Z65" s="127">
        <v>553</v>
      </c>
      <c r="AA65" s="125">
        <v>6.9124999999999996</v>
      </c>
      <c r="AB65" s="127">
        <v>329</v>
      </c>
      <c r="AC65" s="125">
        <v>4.1124999999999998</v>
      </c>
      <c r="AD65" s="128">
        <v>226</v>
      </c>
      <c r="AE65" s="125">
        <v>2.8250000000000002</v>
      </c>
      <c r="AF65" s="127">
        <v>146</v>
      </c>
      <c r="AG65" s="125">
        <v>1.825</v>
      </c>
      <c r="AH65" s="127">
        <v>641</v>
      </c>
      <c r="AI65" s="125">
        <v>8.0124999999999993</v>
      </c>
      <c r="AJ65" s="127">
        <v>165</v>
      </c>
      <c r="AK65" s="125">
        <v>2.0625</v>
      </c>
      <c r="AL65" s="127">
        <v>3676</v>
      </c>
      <c r="AM65" s="125">
        <v>45.95</v>
      </c>
      <c r="AN65" s="127">
        <v>1528</v>
      </c>
      <c r="AO65" s="125">
        <v>19.100000000000001</v>
      </c>
      <c r="AP65" s="127">
        <v>5171</v>
      </c>
      <c r="AQ65" s="125">
        <v>64.637500000000003</v>
      </c>
      <c r="AR65" s="127">
        <v>410</v>
      </c>
      <c r="AS65" s="125">
        <v>5.125</v>
      </c>
    </row>
    <row r="66" spans="1:45" ht="13.5" customHeight="1" x14ac:dyDescent="0.2">
      <c r="A66" s="124" t="s">
        <v>344</v>
      </c>
      <c r="B66" s="214" t="str">
        <f>'Incentive Goal'!B65</f>
        <v>MITCHELL</v>
      </c>
      <c r="C66" s="125">
        <v>1</v>
      </c>
      <c r="D66" s="125">
        <v>1</v>
      </c>
      <c r="E66" s="300">
        <v>302</v>
      </c>
      <c r="F66" s="301">
        <v>302</v>
      </c>
      <c r="G66" s="302">
        <v>2</v>
      </c>
      <c r="H66" s="301">
        <v>2</v>
      </c>
      <c r="I66" s="302">
        <v>4</v>
      </c>
      <c r="J66" s="301">
        <v>4</v>
      </c>
      <c r="K66" s="126">
        <v>163198.76999999999</v>
      </c>
      <c r="L66" s="126">
        <v>163198.76999999999</v>
      </c>
      <c r="M66" s="126">
        <v>163198.76999999999</v>
      </c>
      <c r="N66" s="129">
        <v>1575</v>
      </c>
      <c r="O66" s="125">
        <v>1575</v>
      </c>
      <c r="P66" s="129">
        <v>18</v>
      </c>
      <c r="Q66" s="125">
        <v>18</v>
      </c>
      <c r="R66" s="127">
        <v>19</v>
      </c>
      <c r="S66" s="125">
        <v>19</v>
      </c>
      <c r="T66" s="127">
        <v>1</v>
      </c>
      <c r="U66" s="125">
        <v>1</v>
      </c>
      <c r="V66" s="127">
        <v>0</v>
      </c>
      <c r="W66" s="125">
        <v>0</v>
      </c>
      <c r="X66" s="127">
        <v>3</v>
      </c>
      <c r="Y66" s="125">
        <v>3</v>
      </c>
      <c r="Z66" s="127">
        <v>0</v>
      </c>
      <c r="AA66" s="125">
        <v>0</v>
      </c>
      <c r="AB66" s="127">
        <v>4</v>
      </c>
      <c r="AC66" s="125">
        <v>4</v>
      </c>
      <c r="AD66" s="128">
        <v>0</v>
      </c>
      <c r="AE66" s="125">
        <v>0</v>
      </c>
      <c r="AF66" s="127">
        <v>5</v>
      </c>
      <c r="AG66" s="125">
        <v>5</v>
      </c>
      <c r="AH66" s="127">
        <v>2</v>
      </c>
      <c r="AI66" s="125">
        <v>2</v>
      </c>
      <c r="AJ66" s="127">
        <v>0</v>
      </c>
      <c r="AK66" s="125">
        <v>0</v>
      </c>
      <c r="AL66" s="127">
        <v>17</v>
      </c>
      <c r="AM66" s="125">
        <v>17</v>
      </c>
      <c r="AN66" s="127">
        <v>112</v>
      </c>
      <c r="AO66" s="125">
        <v>112</v>
      </c>
      <c r="AP66" s="127">
        <v>42</v>
      </c>
      <c r="AQ66" s="125">
        <v>42</v>
      </c>
      <c r="AR66" s="127">
        <v>82</v>
      </c>
      <c r="AS66" s="125">
        <v>82</v>
      </c>
    </row>
    <row r="67" spans="1:45" ht="13.5" customHeight="1" x14ac:dyDescent="0.2">
      <c r="A67" s="124" t="s">
        <v>154</v>
      </c>
      <c r="B67" s="214" t="str">
        <f>'Incentive Goal'!B66</f>
        <v>MONTGOMERY</v>
      </c>
      <c r="C67" s="125">
        <v>5</v>
      </c>
      <c r="D67" s="125">
        <v>7</v>
      </c>
      <c r="E67" s="300">
        <v>1435</v>
      </c>
      <c r="F67" s="301">
        <v>287</v>
      </c>
      <c r="G67" s="302">
        <v>20</v>
      </c>
      <c r="H67" s="301">
        <v>4</v>
      </c>
      <c r="I67" s="302">
        <v>32</v>
      </c>
      <c r="J67" s="301">
        <v>6.4</v>
      </c>
      <c r="K67" s="126">
        <v>537772.79</v>
      </c>
      <c r="L67" s="126">
        <v>107554.558</v>
      </c>
      <c r="M67" s="126">
        <v>76824.684285714291</v>
      </c>
      <c r="N67" s="129">
        <v>7890</v>
      </c>
      <c r="O67" s="125">
        <v>1578</v>
      </c>
      <c r="P67" s="129">
        <v>24</v>
      </c>
      <c r="Q67" s="125">
        <v>4.8</v>
      </c>
      <c r="R67" s="127">
        <v>135</v>
      </c>
      <c r="S67" s="125">
        <v>27</v>
      </c>
      <c r="T67" s="127">
        <v>1</v>
      </c>
      <c r="U67" s="125">
        <v>0.2</v>
      </c>
      <c r="V67" s="127">
        <v>14</v>
      </c>
      <c r="W67" s="125">
        <v>2.8</v>
      </c>
      <c r="X67" s="127">
        <v>22</v>
      </c>
      <c r="Y67" s="125">
        <v>4.4000000000000004</v>
      </c>
      <c r="Z67" s="127">
        <v>37</v>
      </c>
      <c r="AA67" s="125">
        <v>7.4</v>
      </c>
      <c r="AB67" s="127">
        <v>24</v>
      </c>
      <c r="AC67" s="125">
        <v>4.8</v>
      </c>
      <c r="AD67" s="128">
        <v>0</v>
      </c>
      <c r="AE67" s="125">
        <v>0</v>
      </c>
      <c r="AF67" s="127">
        <v>3</v>
      </c>
      <c r="AG67" s="125">
        <v>0.6</v>
      </c>
      <c r="AH67" s="127">
        <v>21</v>
      </c>
      <c r="AI67" s="125">
        <v>4.2</v>
      </c>
      <c r="AJ67" s="127">
        <v>5</v>
      </c>
      <c r="AK67" s="125">
        <v>1</v>
      </c>
      <c r="AL67" s="127">
        <v>184</v>
      </c>
      <c r="AM67" s="125">
        <v>36.799999999999997</v>
      </c>
      <c r="AN67" s="127">
        <v>414</v>
      </c>
      <c r="AO67" s="125">
        <v>82.8</v>
      </c>
      <c r="AP67" s="127">
        <v>321</v>
      </c>
      <c r="AQ67" s="125">
        <v>64.2</v>
      </c>
      <c r="AR67" s="127">
        <v>292</v>
      </c>
      <c r="AS67" s="125">
        <v>58.4</v>
      </c>
    </row>
    <row r="68" spans="1:45" ht="13.5" customHeight="1" x14ac:dyDescent="0.2">
      <c r="A68" s="124" t="s">
        <v>154</v>
      </c>
      <c r="B68" s="214" t="str">
        <f>'Incentive Goal'!B67</f>
        <v>MOORE</v>
      </c>
      <c r="C68" s="125">
        <v>7</v>
      </c>
      <c r="D68" s="125">
        <v>11</v>
      </c>
      <c r="E68" s="300">
        <v>2396</v>
      </c>
      <c r="F68" s="301">
        <v>342.28571428571428</v>
      </c>
      <c r="G68" s="302">
        <v>59</v>
      </c>
      <c r="H68" s="301">
        <v>8.4285714285714288</v>
      </c>
      <c r="I68" s="302">
        <v>50</v>
      </c>
      <c r="J68" s="301">
        <v>7.1428571428571432</v>
      </c>
      <c r="K68" s="126">
        <v>1316397.56</v>
      </c>
      <c r="L68" s="126">
        <v>188056.79428571431</v>
      </c>
      <c r="M68" s="126">
        <v>119672.50545454546</v>
      </c>
      <c r="N68" s="129">
        <v>14277</v>
      </c>
      <c r="O68" s="125">
        <v>2039.5714285714287</v>
      </c>
      <c r="P68" s="129">
        <v>142</v>
      </c>
      <c r="Q68" s="125">
        <v>20.285714285714285</v>
      </c>
      <c r="R68" s="127">
        <v>472</v>
      </c>
      <c r="S68" s="125">
        <v>67.428571428571431</v>
      </c>
      <c r="T68" s="127">
        <v>92</v>
      </c>
      <c r="U68" s="125">
        <v>13.142857142857142</v>
      </c>
      <c r="V68" s="127">
        <v>8</v>
      </c>
      <c r="W68" s="125">
        <v>1.1428571428571428</v>
      </c>
      <c r="X68" s="127">
        <v>65</v>
      </c>
      <c r="Y68" s="125">
        <v>9.2857142857142865</v>
      </c>
      <c r="Z68" s="127">
        <v>24</v>
      </c>
      <c r="AA68" s="125">
        <v>3.4285714285714284</v>
      </c>
      <c r="AB68" s="127">
        <v>46</v>
      </c>
      <c r="AC68" s="125">
        <v>6.5714285714285712</v>
      </c>
      <c r="AD68" s="128">
        <v>62</v>
      </c>
      <c r="AE68" s="125">
        <v>8.8571428571428577</v>
      </c>
      <c r="AF68" s="127">
        <v>29</v>
      </c>
      <c r="AG68" s="125">
        <v>4.1428571428571432</v>
      </c>
      <c r="AH68" s="127">
        <v>127</v>
      </c>
      <c r="AI68" s="125">
        <v>18.142857142857142</v>
      </c>
      <c r="AJ68" s="127">
        <v>7</v>
      </c>
      <c r="AK68" s="125">
        <v>1</v>
      </c>
      <c r="AL68" s="127">
        <v>442</v>
      </c>
      <c r="AM68" s="125">
        <v>63.142857142857146</v>
      </c>
      <c r="AN68" s="127">
        <v>507</v>
      </c>
      <c r="AO68" s="125">
        <v>72.428571428571431</v>
      </c>
      <c r="AP68" s="127">
        <v>601</v>
      </c>
      <c r="AQ68" s="125">
        <v>85.857142857142861</v>
      </c>
      <c r="AR68" s="127">
        <v>414</v>
      </c>
      <c r="AS68" s="125">
        <v>59.142857142857146</v>
      </c>
    </row>
    <row r="69" spans="1:45" ht="13.5" customHeight="1" x14ac:dyDescent="0.2">
      <c r="A69" s="124" t="s">
        <v>304</v>
      </c>
      <c r="B69" s="214" t="str">
        <f>'Incentive Goal'!B68</f>
        <v>NASH</v>
      </c>
      <c r="C69" s="125">
        <v>12</v>
      </c>
      <c r="D69" s="125">
        <v>16</v>
      </c>
      <c r="E69" s="300">
        <v>4857</v>
      </c>
      <c r="F69" s="301">
        <v>404.75</v>
      </c>
      <c r="G69" s="302">
        <v>81</v>
      </c>
      <c r="H69" s="301">
        <v>6.75</v>
      </c>
      <c r="I69" s="302">
        <v>77</v>
      </c>
      <c r="J69" s="301">
        <v>6.416666666666667</v>
      </c>
      <c r="K69" s="126">
        <v>2085244.59</v>
      </c>
      <c r="L69" s="126">
        <v>173770.38250000001</v>
      </c>
      <c r="M69" s="126">
        <v>130327.78687500001</v>
      </c>
      <c r="N69" s="129">
        <v>28491</v>
      </c>
      <c r="O69" s="125">
        <v>2374.25</v>
      </c>
      <c r="P69" s="129">
        <v>207</v>
      </c>
      <c r="Q69" s="125">
        <v>17.25</v>
      </c>
      <c r="R69" s="127">
        <v>1811</v>
      </c>
      <c r="S69" s="125">
        <v>150.91666666666666</v>
      </c>
      <c r="T69" s="127">
        <v>361</v>
      </c>
      <c r="U69" s="125">
        <v>30.083333333333332</v>
      </c>
      <c r="V69" s="127">
        <v>47</v>
      </c>
      <c r="W69" s="125">
        <v>3.9166666666666665</v>
      </c>
      <c r="X69" s="127">
        <v>85</v>
      </c>
      <c r="Y69" s="125">
        <v>7.083333333333333</v>
      </c>
      <c r="Z69" s="127">
        <v>106</v>
      </c>
      <c r="AA69" s="125">
        <v>8.8333333333333339</v>
      </c>
      <c r="AB69" s="127">
        <v>56</v>
      </c>
      <c r="AC69" s="125">
        <v>4.666666666666667</v>
      </c>
      <c r="AD69" s="128">
        <v>182</v>
      </c>
      <c r="AE69" s="125">
        <v>15.166666666666666</v>
      </c>
      <c r="AF69" s="127">
        <v>80</v>
      </c>
      <c r="AG69" s="125">
        <v>6.666666666666667</v>
      </c>
      <c r="AH69" s="127">
        <v>137</v>
      </c>
      <c r="AI69" s="125">
        <v>11.416666666666666</v>
      </c>
      <c r="AJ69" s="127">
        <v>8</v>
      </c>
      <c r="AK69" s="125">
        <v>0.66666666666666663</v>
      </c>
      <c r="AL69" s="127">
        <v>958</v>
      </c>
      <c r="AM69" s="125">
        <v>79.833333333333329</v>
      </c>
      <c r="AN69" s="127">
        <v>1163</v>
      </c>
      <c r="AO69" s="125">
        <v>96.916666666666671</v>
      </c>
      <c r="AP69" s="127">
        <v>1489</v>
      </c>
      <c r="AQ69" s="125">
        <v>124.08333333333333</v>
      </c>
      <c r="AR69" s="127">
        <v>1073</v>
      </c>
      <c r="AS69" s="125">
        <v>89.416666666666671</v>
      </c>
    </row>
    <row r="70" spans="1:45" ht="13.5" customHeight="1" x14ac:dyDescent="0.2">
      <c r="A70" s="124" t="s">
        <v>152</v>
      </c>
      <c r="B70" s="214" t="str">
        <f>'Incentive Goal'!B69</f>
        <v>NEW HANOVER</v>
      </c>
      <c r="C70" s="125">
        <v>10</v>
      </c>
      <c r="D70" s="125">
        <v>16</v>
      </c>
      <c r="E70" s="300">
        <v>5736</v>
      </c>
      <c r="F70" s="301">
        <v>573.6</v>
      </c>
      <c r="G70" s="302">
        <v>79</v>
      </c>
      <c r="H70" s="301">
        <v>7.9</v>
      </c>
      <c r="I70" s="302">
        <v>75</v>
      </c>
      <c r="J70" s="301">
        <v>7.5</v>
      </c>
      <c r="K70" s="126">
        <v>2859752.37</v>
      </c>
      <c r="L70" s="126">
        <v>285975.23700000002</v>
      </c>
      <c r="M70" s="126">
        <v>178734.52312500001</v>
      </c>
      <c r="N70" s="129">
        <v>38098</v>
      </c>
      <c r="O70" s="125">
        <v>3809.8</v>
      </c>
      <c r="P70" s="129">
        <v>209</v>
      </c>
      <c r="Q70" s="125">
        <v>20.9</v>
      </c>
      <c r="R70" s="127">
        <v>517</v>
      </c>
      <c r="S70" s="125">
        <v>51.7</v>
      </c>
      <c r="T70" s="127">
        <v>25</v>
      </c>
      <c r="U70" s="125">
        <v>2.5</v>
      </c>
      <c r="V70" s="127">
        <v>36</v>
      </c>
      <c r="W70" s="125">
        <v>3.6</v>
      </c>
      <c r="X70" s="127">
        <v>80</v>
      </c>
      <c r="Y70" s="125">
        <v>8</v>
      </c>
      <c r="Z70" s="127">
        <v>68</v>
      </c>
      <c r="AA70" s="125">
        <v>6.8</v>
      </c>
      <c r="AB70" s="127">
        <v>73</v>
      </c>
      <c r="AC70" s="125">
        <v>7.3</v>
      </c>
      <c r="AD70" s="128">
        <v>23</v>
      </c>
      <c r="AE70" s="125">
        <v>2.2999999999999998</v>
      </c>
      <c r="AF70" s="127">
        <v>88</v>
      </c>
      <c r="AG70" s="125">
        <v>8.8000000000000007</v>
      </c>
      <c r="AH70" s="127">
        <v>109</v>
      </c>
      <c r="AI70" s="125">
        <v>10.9</v>
      </c>
      <c r="AJ70" s="127">
        <v>16</v>
      </c>
      <c r="AK70" s="125">
        <v>1.6</v>
      </c>
      <c r="AL70" s="127">
        <v>1293</v>
      </c>
      <c r="AM70" s="125">
        <v>129.30000000000001</v>
      </c>
      <c r="AN70" s="127">
        <v>771</v>
      </c>
      <c r="AO70" s="125">
        <v>77.099999999999994</v>
      </c>
      <c r="AP70" s="127">
        <v>986</v>
      </c>
      <c r="AQ70" s="125">
        <v>98.6</v>
      </c>
      <c r="AR70" s="127">
        <v>793</v>
      </c>
      <c r="AS70" s="125">
        <v>79.3</v>
      </c>
    </row>
    <row r="71" spans="1:45" ht="13.5" customHeight="1" x14ac:dyDescent="0.2">
      <c r="A71" s="124" t="s">
        <v>155</v>
      </c>
      <c r="B71" s="214" t="str">
        <f>'Incentive Goal'!B70</f>
        <v>NORTH CAROLINA</v>
      </c>
      <c r="C71" s="125">
        <v>0</v>
      </c>
      <c r="D71" s="125">
        <v>0</v>
      </c>
      <c r="E71" s="300">
        <v>4</v>
      </c>
      <c r="F71" s="301" t="e">
        <v>#DIV/0!</v>
      </c>
      <c r="G71" s="302"/>
      <c r="H71" s="301">
        <v>0</v>
      </c>
      <c r="I71" s="302"/>
      <c r="J71" s="301" t="e">
        <v>#DIV/0!</v>
      </c>
      <c r="K71" s="126">
        <v>0</v>
      </c>
      <c r="L71" s="126" t="e">
        <v>#DIV/0!</v>
      </c>
      <c r="M71" s="126" t="e">
        <v>#DIV/0!</v>
      </c>
      <c r="N71" s="129">
        <v>102088</v>
      </c>
      <c r="O71" s="125" t="e">
        <v>#DIV/0!</v>
      </c>
      <c r="P71" s="129">
        <v>799</v>
      </c>
      <c r="Q71" s="125" t="e">
        <v>#DIV/0!</v>
      </c>
      <c r="R71" s="127">
        <v>6312</v>
      </c>
      <c r="S71" s="125" t="e">
        <v>#DIV/0!</v>
      </c>
      <c r="T71" s="127">
        <v>16</v>
      </c>
      <c r="U71" s="125" t="e">
        <v>#DIV/0!</v>
      </c>
      <c r="V71" s="127">
        <v>0</v>
      </c>
      <c r="W71" s="125" t="e">
        <v>#DIV/0!</v>
      </c>
      <c r="X71" s="127">
        <v>0</v>
      </c>
      <c r="Y71" s="125" t="e">
        <v>#DIV/0!</v>
      </c>
      <c r="Z71" s="127">
        <v>0</v>
      </c>
      <c r="AA71" s="125" t="e">
        <v>#DIV/0!</v>
      </c>
      <c r="AB71" s="127">
        <v>0</v>
      </c>
      <c r="AC71" s="125" t="e">
        <v>#DIV/0!</v>
      </c>
      <c r="AD71" s="128">
        <v>0</v>
      </c>
      <c r="AE71" s="125" t="e">
        <v>#DIV/0!</v>
      </c>
      <c r="AF71" s="127">
        <v>0</v>
      </c>
      <c r="AG71" s="125" t="e">
        <v>#DIV/0!</v>
      </c>
      <c r="AH71" s="127">
        <v>0</v>
      </c>
      <c r="AI71" s="125" t="e">
        <v>#DIV/0!</v>
      </c>
      <c r="AJ71" s="127">
        <v>0</v>
      </c>
      <c r="AK71" s="125" t="e">
        <v>#DIV/0!</v>
      </c>
      <c r="AL71" s="127">
        <v>0</v>
      </c>
      <c r="AM71" s="125" t="e">
        <v>#DIV/0!</v>
      </c>
      <c r="AN71" s="127">
        <v>2</v>
      </c>
      <c r="AO71" s="125" t="e">
        <v>#DIV/0!</v>
      </c>
      <c r="AP71" s="127">
        <v>18</v>
      </c>
      <c r="AQ71" s="125" t="e">
        <v>#DIV/0!</v>
      </c>
      <c r="AR71" s="127">
        <v>0</v>
      </c>
      <c r="AS71" s="125" t="e">
        <v>#DIV/0!</v>
      </c>
    </row>
    <row r="72" spans="1:45" ht="13.5" customHeight="1" x14ac:dyDescent="0.2">
      <c r="A72" s="124" t="s">
        <v>304</v>
      </c>
      <c r="B72" s="214" t="str">
        <f>'Incentive Goal'!B71</f>
        <v>NORTHAMPTON</v>
      </c>
      <c r="C72" s="125">
        <v>6</v>
      </c>
      <c r="D72" s="125">
        <v>8</v>
      </c>
      <c r="E72" s="300">
        <v>1686</v>
      </c>
      <c r="F72" s="301">
        <v>281</v>
      </c>
      <c r="G72" s="302">
        <v>13</v>
      </c>
      <c r="H72" s="301">
        <v>2.1666666666666665</v>
      </c>
      <c r="I72" s="302">
        <v>17</v>
      </c>
      <c r="J72" s="301">
        <v>2.8333333333333335</v>
      </c>
      <c r="K72" s="126">
        <v>530614.5</v>
      </c>
      <c r="L72" s="126">
        <v>88435.75</v>
      </c>
      <c r="M72" s="126">
        <v>66326.8125</v>
      </c>
      <c r="N72" s="129">
        <v>8902</v>
      </c>
      <c r="O72" s="125">
        <v>1483.6666666666667</v>
      </c>
      <c r="P72" s="129">
        <v>36</v>
      </c>
      <c r="Q72" s="125">
        <v>6</v>
      </c>
      <c r="R72" s="127">
        <v>1280</v>
      </c>
      <c r="S72" s="125">
        <v>213.33333333333334</v>
      </c>
      <c r="T72" s="127">
        <v>78</v>
      </c>
      <c r="U72" s="125">
        <v>13</v>
      </c>
      <c r="V72" s="127">
        <v>11</v>
      </c>
      <c r="W72" s="125">
        <v>1.8333333333333333</v>
      </c>
      <c r="X72" s="127">
        <v>13</v>
      </c>
      <c r="Y72" s="125">
        <v>2.1666666666666665</v>
      </c>
      <c r="Z72" s="127">
        <v>50</v>
      </c>
      <c r="AA72" s="125">
        <v>8.3333333333333339</v>
      </c>
      <c r="AB72" s="127">
        <v>20</v>
      </c>
      <c r="AC72" s="125">
        <v>3.3333333333333335</v>
      </c>
      <c r="AD72" s="128">
        <v>3</v>
      </c>
      <c r="AE72" s="125">
        <v>0.5</v>
      </c>
      <c r="AF72" s="127">
        <v>22</v>
      </c>
      <c r="AG72" s="125">
        <v>3.6666666666666665</v>
      </c>
      <c r="AH72" s="127">
        <v>35</v>
      </c>
      <c r="AI72" s="125">
        <v>5.833333333333333</v>
      </c>
      <c r="AJ72" s="127">
        <v>4</v>
      </c>
      <c r="AK72" s="125">
        <v>0.66666666666666663</v>
      </c>
      <c r="AL72" s="127">
        <v>255</v>
      </c>
      <c r="AM72" s="125">
        <v>42.5</v>
      </c>
      <c r="AN72" s="127">
        <v>302</v>
      </c>
      <c r="AO72" s="125">
        <v>50.333333333333336</v>
      </c>
      <c r="AP72" s="127">
        <v>1091</v>
      </c>
      <c r="AQ72" s="125">
        <v>181.83333333333334</v>
      </c>
      <c r="AR72" s="127">
        <v>59</v>
      </c>
      <c r="AS72" s="125">
        <v>9.8333333333333339</v>
      </c>
    </row>
    <row r="73" spans="1:45" ht="13.5" customHeight="1" x14ac:dyDescent="0.2">
      <c r="A73" s="124" t="s">
        <v>152</v>
      </c>
      <c r="B73" s="214" t="str">
        <f>'Incentive Goal'!B72</f>
        <v>ONSLOW</v>
      </c>
      <c r="C73" s="125">
        <v>13</v>
      </c>
      <c r="D73" s="125">
        <v>18</v>
      </c>
      <c r="E73" s="300">
        <v>7788</v>
      </c>
      <c r="F73" s="301">
        <v>599.07692307692309</v>
      </c>
      <c r="G73" s="302">
        <v>67</v>
      </c>
      <c r="H73" s="301">
        <v>5.1538461538461542</v>
      </c>
      <c r="I73" s="302">
        <v>116</v>
      </c>
      <c r="J73" s="301">
        <v>8.9230769230769234</v>
      </c>
      <c r="K73" s="126">
        <v>4845692.04</v>
      </c>
      <c r="L73" s="126">
        <v>372745.54153846152</v>
      </c>
      <c r="M73" s="126">
        <v>269205.11333333334</v>
      </c>
      <c r="N73" s="129">
        <v>31046</v>
      </c>
      <c r="O73" s="125">
        <v>2388.1538461538462</v>
      </c>
      <c r="P73" s="129">
        <v>102</v>
      </c>
      <c r="Q73" s="125">
        <v>7.8461538461538458</v>
      </c>
      <c r="R73" s="127">
        <v>273</v>
      </c>
      <c r="S73" s="125">
        <v>21</v>
      </c>
      <c r="T73" s="127">
        <v>6</v>
      </c>
      <c r="U73" s="125">
        <v>0.46153846153846156</v>
      </c>
      <c r="V73" s="127">
        <v>48</v>
      </c>
      <c r="W73" s="125">
        <v>3.6923076923076925</v>
      </c>
      <c r="X73" s="127">
        <v>69</v>
      </c>
      <c r="Y73" s="125">
        <v>5.3076923076923075</v>
      </c>
      <c r="Z73" s="127">
        <v>157</v>
      </c>
      <c r="AA73" s="125">
        <v>12.076923076923077</v>
      </c>
      <c r="AB73" s="127">
        <v>121</v>
      </c>
      <c r="AC73" s="125">
        <v>9.3076923076923084</v>
      </c>
      <c r="AD73" s="128">
        <v>43</v>
      </c>
      <c r="AE73" s="125">
        <v>3.3076923076923075</v>
      </c>
      <c r="AF73" s="127">
        <v>48</v>
      </c>
      <c r="AG73" s="125">
        <v>3.6923076923076925</v>
      </c>
      <c r="AH73" s="127">
        <v>192</v>
      </c>
      <c r="AI73" s="125">
        <v>14.76923076923077</v>
      </c>
      <c r="AJ73" s="127">
        <v>10</v>
      </c>
      <c r="AK73" s="125">
        <v>0.76923076923076927</v>
      </c>
      <c r="AL73" s="127">
        <v>843</v>
      </c>
      <c r="AM73" s="125">
        <v>64.84615384615384</v>
      </c>
      <c r="AN73" s="127">
        <v>798</v>
      </c>
      <c r="AO73" s="125">
        <v>61.384615384615387</v>
      </c>
      <c r="AP73" s="127">
        <v>3557</v>
      </c>
      <c r="AQ73" s="125">
        <v>273.61538461538464</v>
      </c>
      <c r="AR73" s="127">
        <v>305</v>
      </c>
      <c r="AS73" s="125">
        <v>23.46153846153846</v>
      </c>
    </row>
    <row r="74" spans="1:45" ht="13.5" customHeight="1" x14ac:dyDescent="0.2">
      <c r="A74" s="124" t="s">
        <v>142</v>
      </c>
      <c r="B74" s="214" t="str">
        <f>'Incentive Goal'!B73</f>
        <v>ORANGE</v>
      </c>
      <c r="C74" s="125">
        <v>8</v>
      </c>
      <c r="D74" s="125">
        <v>13</v>
      </c>
      <c r="E74" s="300">
        <v>1789</v>
      </c>
      <c r="F74" s="301">
        <v>223.625</v>
      </c>
      <c r="G74" s="302">
        <v>70</v>
      </c>
      <c r="H74" s="301">
        <v>8.75</v>
      </c>
      <c r="I74" s="302">
        <v>37</v>
      </c>
      <c r="J74" s="301">
        <v>4.625</v>
      </c>
      <c r="K74" s="126">
        <v>1094494.97</v>
      </c>
      <c r="L74" s="126">
        <v>136811.87125</v>
      </c>
      <c r="M74" s="126">
        <v>84191.920769230768</v>
      </c>
      <c r="N74" s="129">
        <v>11328</v>
      </c>
      <c r="O74" s="125">
        <v>1416</v>
      </c>
      <c r="P74" s="129">
        <v>121</v>
      </c>
      <c r="Q74" s="125">
        <v>15.125</v>
      </c>
      <c r="R74" s="127">
        <v>1308</v>
      </c>
      <c r="S74" s="125">
        <v>163.5</v>
      </c>
      <c r="T74" s="127">
        <v>114</v>
      </c>
      <c r="U74" s="125">
        <v>14.25</v>
      </c>
      <c r="V74" s="127">
        <v>8</v>
      </c>
      <c r="W74" s="125">
        <v>1</v>
      </c>
      <c r="X74" s="127">
        <v>70</v>
      </c>
      <c r="Y74" s="125">
        <v>8.75</v>
      </c>
      <c r="Z74" s="127">
        <v>23</v>
      </c>
      <c r="AA74" s="125">
        <v>2.875</v>
      </c>
      <c r="AB74" s="127">
        <v>37</v>
      </c>
      <c r="AC74" s="125">
        <v>4.625</v>
      </c>
      <c r="AD74" s="128">
        <v>118</v>
      </c>
      <c r="AE74" s="125">
        <v>14.75</v>
      </c>
      <c r="AF74" s="127">
        <v>16</v>
      </c>
      <c r="AG74" s="125">
        <v>2</v>
      </c>
      <c r="AH74" s="127">
        <v>41</v>
      </c>
      <c r="AI74" s="125">
        <v>5.125</v>
      </c>
      <c r="AJ74" s="127">
        <v>5</v>
      </c>
      <c r="AK74" s="125">
        <v>0.625</v>
      </c>
      <c r="AL74" s="127">
        <v>327</v>
      </c>
      <c r="AM74" s="125">
        <v>40.875</v>
      </c>
      <c r="AN74" s="127">
        <v>341</v>
      </c>
      <c r="AO74" s="125">
        <v>42.625</v>
      </c>
      <c r="AP74" s="127">
        <v>1188</v>
      </c>
      <c r="AQ74" s="125">
        <v>148.5</v>
      </c>
      <c r="AR74" s="127">
        <v>155</v>
      </c>
      <c r="AS74" s="125">
        <v>19.375</v>
      </c>
    </row>
    <row r="75" spans="1:45" ht="13.5" customHeight="1" x14ac:dyDescent="0.2">
      <c r="A75" s="124" t="s">
        <v>152</v>
      </c>
      <c r="B75" s="214" t="str">
        <f>'Incentive Goal'!B74</f>
        <v>PAMLICO</v>
      </c>
      <c r="C75" s="125">
        <v>1</v>
      </c>
      <c r="D75" s="125">
        <v>1.33</v>
      </c>
      <c r="E75" s="300">
        <v>479</v>
      </c>
      <c r="F75" s="301">
        <v>479</v>
      </c>
      <c r="G75" s="302">
        <v>4</v>
      </c>
      <c r="H75" s="301">
        <v>4</v>
      </c>
      <c r="I75" s="302">
        <v>14</v>
      </c>
      <c r="J75" s="301">
        <v>14</v>
      </c>
      <c r="K75" s="126">
        <v>231678.74</v>
      </c>
      <c r="L75" s="126">
        <v>231678.74</v>
      </c>
      <c r="M75" s="126">
        <v>174194.54135338345</v>
      </c>
      <c r="N75" s="129">
        <v>2318</v>
      </c>
      <c r="O75" s="125">
        <v>2318</v>
      </c>
      <c r="P75" s="129">
        <v>1</v>
      </c>
      <c r="Q75" s="125">
        <v>1</v>
      </c>
      <c r="R75" s="127">
        <v>19</v>
      </c>
      <c r="S75" s="125">
        <v>19</v>
      </c>
      <c r="T75" s="127">
        <v>0</v>
      </c>
      <c r="U75" s="125">
        <v>0</v>
      </c>
      <c r="V75" s="127">
        <v>1</v>
      </c>
      <c r="W75" s="125">
        <v>1</v>
      </c>
      <c r="X75" s="127">
        <v>3</v>
      </c>
      <c r="Y75" s="125">
        <v>3</v>
      </c>
      <c r="Z75" s="127">
        <v>5</v>
      </c>
      <c r="AA75" s="125">
        <v>5</v>
      </c>
      <c r="AB75" s="127">
        <v>13</v>
      </c>
      <c r="AC75" s="125">
        <v>13</v>
      </c>
      <c r="AD75" s="128">
        <v>0</v>
      </c>
      <c r="AE75" s="125">
        <v>0</v>
      </c>
      <c r="AF75" s="127">
        <v>7</v>
      </c>
      <c r="AG75" s="125">
        <v>7</v>
      </c>
      <c r="AH75" s="127">
        <v>19</v>
      </c>
      <c r="AI75" s="125">
        <v>19</v>
      </c>
      <c r="AJ75" s="127">
        <v>8</v>
      </c>
      <c r="AK75" s="125">
        <v>8</v>
      </c>
      <c r="AL75" s="127">
        <v>54</v>
      </c>
      <c r="AM75" s="125">
        <v>54</v>
      </c>
      <c r="AN75" s="127">
        <v>208</v>
      </c>
      <c r="AO75" s="125">
        <v>208</v>
      </c>
      <c r="AP75" s="127">
        <v>36</v>
      </c>
      <c r="AQ75" s="125">
        <v>36</v>
      </c>
      <c r="AR75" s="127">
        <v>89</v>
      </c>
      <c r="AS75" s="125">
        <v>89</v>
      </c>
    </row>
    <row r="76" spans="1:45" ht="13.5" customHeight="1" x14ac:dyDescent="0.2">
      <c r="A76" s="124" t="s">
        <v>167</v>
      </c>
      <c r="B76" s="214" t="str">
        <f>'Incentive Goal'!B75</f>
        <v>PASQUOTANK</v>
      </c>
      <c r="C76" s="125">
        <v>6</v>
      </c>
      <c r="D76" s="125">
        <v>6.75</v>
      </c>
      <c r="E76" s="300">
        <v>2587</v>
      </c>
      <c r="F76" s="301">
        <v>431.16666666666669</v>
      </c>
      <c r="G76" s="302">
        <v>65</v>
      </c>
      <c r="H76" s="301">
        <v>10.833333333333334</v>
      </c>
      <c r="I76" s="302">
        <v>40</v>
      </c>
      <c r="J76" s="301">
        <v>6.666666666666667</v>
      </c>
      <c r="K76" s="126">
        <v>995364.03</v>
      </c>
      <c r="L76" s="126">
        <v>165894.005</v>
      </c>
      <c r="M76" s="126">
        <v>147461.33777777778</v>
      </c>
      <c r="N76" s="129">
        <v>12367</v>
      </c>
      <c r="O76" s="125">
        <v>2061.1666666666665</v>
      </c>
      <c r="P76" s="129">
        <v>73</v>
      </c>
      <c r="Q76" s="125">
        <v>12.166666666666666</v>
      </c>
      <c r="R76" s="127">
        <v>146</v>
      </c>
      <c r="S76" s="125">
        <v>24.333333333333332</v>
      </c>
      <c r="T76" s="127">
        <v>5</v>
      </c>
      <c r="U76" s="125">
        <v>0.83333333333333337</v>
      </c>
      <c r="V76" s="127">
        <v>13</v>
      </c>
      <c r="W76" s="125">
        <v>2.1666666666666665</v>
      </c>
      <c r="X76" s="127">
        <v>78</v>
      </c>
      <c r="Y76" s="125">
        <v>13</v>
      </c>
      <c r="Z76" s="127">
        <v>65</v>
      </c>
      <c r="AA76" s="125">
        <v>10.833333333333334</v>
      </c>
      <c r="AB76" s="127">
        <v>56</v>
      </c>
      <c r="AC76" s="125">
        <v>9.3333333333333339</v>
      </c>
      <c r="AD76" s="128">
        <v>5</v>
      </c>
      <c r="AE76" s="125">
        <v>0.83333333333333337</v>
      </c>
      <c r="AF76" s="127">
        <v>15</v>
      </c>
      <c r="AG76" s="125">
        <v>2.5</v>
      </c>
      <c r="AH76" s="127">
        <v>94</v>
      </c>
      <c r="AI76" s="125">
        <v>15.666666666666666</v>
      </c>
      <c r="AJ76" s="127">
        <v>11</v>
      </c>
      <c r="AK76" s="125">
        <v>1.8333333333333333</v>
      </c>
      <c r="AL76" s="127">
        <v>219</v>
      </c>
      <c r="AM76" s="125">
        <v>36.5</v>
      </c>
      <c r="AN76" s="127">
        <v>273</v>
      </c>
      <c r="AO76" s="125">
        <v>45.5</v>
      </c>
      <c r="AP76" s="127">
        <v>253</v>
      </c>
      <c r="AQ76" s="125">
        <v>42.166666666666664</v>
      </c>
      <c r="AR76" s="127">
        <v>106</v>
      </c>
      <c r="AS76" s="125">
        <v>17.666666666666668</v>
      </c>
    </row>
    <row r="77" spans="1:45" ht="13.5" customHeight="1" x14ac:dyDescent="0.2">
      <c r="A77" s="124" t="s">
        <v>152</v>
      </c>
      <c r="B77" s="214" t="str">
        <f>'Incentive Goal'!B76</f>
        <v>PENDER</v>
      </c>
      <c r="C77" s="125">
        <v>3</v>
      </c>
      <c r="D77" s="125">
        <v>5</v>
      </c>
      <c r="E77" s="300">
        <v>1581</v>
      </c>
      <c r="F77" s="301">
        <v>527</v>
      </c>
      <c r="G77" s="302">
        <v>23</v>
      </c>
      <c r="H77" s="301">
        <v>7.666666666666667</v>
      </c>
      <c r="I77" s="302">
        <v>16</v>
      </c>
      <c r="J77" s="301">
        <v>5.333333333333333</v>
      </c>
      <c r="K77" s="126">
        <v>801074.96</v>
      </c>
      <c r="L77" s="126">
        <v>267024.98666666663</v>
      </c>
      <c r="M77" s="126">
        <v>160214.992</v>
      </c>
      <c r="N77" s="129">
        <v>8221</v>
      </c>
      <c r="O77" s="125">
        <v>2740.3333333333335</v>
      </c>
      <c r="P77" s="129">
        <v>73</v>
      </c>
      <c r="Q77" s="125">
        <v>24.333333333333332</v>
      </c>
      <c r="R77" s="127">
        <v>507</v>
      </c>
      <c r="S77" s="125">
        <v>169</v>
      </c>
      <c r="T77" s="127">
        <v>78</v>
      </c>
      <c r="U77" s="125">
        <v>26</v>
      </c>
      <c r="V77" s="127">
        <v>2</v>
      </c>
      <c r="W77" s="125">
        <v>0.66666666666666663</v>
      </c>
      <c r="X77" s="127">
        <v>29</v>
      </c>
      <c r="Y77" s="125">
        <v>9.6666666666666661</v>
      </c>
      <c r="Z77" s="127">
        <v>14</v>
      </c>
      <c r="AA77" s="125">
        <v>4.666666666666667</v>
      </c>
      <c r="AB77" s="127">
        <v>16</v>
      </c>
      <c r="AC77" s="125">
        <v>5.333333333333333</v>
      </c>
      <c r="AD77" s="128">
        <v>3</v>
      </c>
      <c r="AE77" s="125">
        <v>1</v>
      </c>
      <c r="AF77" s="127">
        <v>19</v>
      </c>
      <c r="AG77" s="125">
        <v>6.333333333333333</v>
      </c>
      <c r="AH77" s="127">
        <v>26</v>
      </c>
      <c r="AI77" s="125">
        <v>8.6666666666666661</v>
      </c>
      <c r="AJ77" s="127">
        <v>4</v>
      </c>
      <c r="AK77" s="125">
        <v>1.3333333333333333</v>
      </c>
      <c r="AL77" s="127">
        <v>221</v>
      </c>
      <c r="AM77" s="125">
        <v>73.666666666666671</v>
      </c>
      <c r="AN77" s="127">
        <v>212</v>
      </c>
      <c r="AO77" s="125">
        <v>70.666666666666671</v>
      </c>
      <c r="AP77" s="127">
        <v>247</v>
      </c>
      <c r="AQ77" s="125">
        <v>82.333333333333329</v>
      </c>
      <c r="AR77" s="127">
        <v>74</v>
      </c>
      <c r="AS77" s="125">
        <v>24.666666666666668</v>
      </c>
    </row>
    <row r="78" spans="1:45" ht="13.5" customHeight="1" x14ac:dyDescent="0.2">
      <c r="A78" s="124" t="s">
        <v>167</v>
      </c>
      <c r="B78" s="214" t="str">
        <f>'Incentive Goal'!B77</f>
        <v>PERQUIMANS</v>
      </c>
      <c r="C78" s="125">
        <v>2</v>
      </c>
      <c r="D78" s="125">
        <v>2.75</v>
      </c>
      <c r="E78" s="300">
        <v>552</v>
      </c>
      <c r="F78" s="301">
        <v>276</v>
      </c>
      <c r="G78" s="302">
        <v>7</v>
      </c>
      <c r="H78" s="301">
        <v>3.5</v>
      </c>
      <c r="I78" s="302">
        <v>7</v>
      </c>
      <c r="J78" s="301">
        <v>3.5</v>
      </c>
      <c r="K78" s="126">
        <v>266279.25</v>
      </c>
      <c r="L78" s="126">
        <v>133139.625</v>
      </c>
      <c r="M78" s="126">
        <v>96828.818181818177</v>
      </c>
      <c r="N78" s="129">
        <v>2788</v>
      </c>
      <c r="O78" s="125">
        <v>1394</v>
      </c>
      <c r="P78" s="129">
        <v>5</v>
      </c>
      <c r="Q78" s="125">
        <v>2.5</v>
      </c>
      <c r="R78" s="127">
        <v>39</v>
      </c>
      <c r="S78" s="125">
        <v>19.5</v>
      </c>
      <c r="T78" s="127">
        <v>3</v>
      </c>
      <c r="U78" s="125">
        <v>1.5</v>
      </c>
      <c r="V78" s="127">
        <v>0</v>
      </c>
      <c r="W78" s="125">
        <v>0</v>
      </c>
      <c r="X78" s="127">
        <v>1</v>
      </c>
      <c r="Y78" s="125">
        <v>0.5</v>
      </c>
      <c r="Z78" s="127">
        <v>1</v>
      </c>
      <c r="AA78" s="125">
        <v>0.5</v>
      </c>
      <c r="AB78" s="127">
        <v>1</v>
      </c>
      <c r="AC78" s="125">
        <v>0.5</v>
      </c>
      <c r="AD78" s="128">
        <v>0</v>
      </c>
      <c r="AE78" s="125">
        <v>0</v>
      </c>
      <c r="AF78" s="127">
        <v>6</v>
      </c>
      <c r="AG78" s="125">
        <v>3</v>
      </c>
      <c r="AH78" s="127">
        <v>39</v>
      </c>
      <c r="AI78" s="125">
        <v>19.5</v>
      </c>
      <c r="AJ78" s="127">
        <v>4</v>
      </c>
      <c r="AK78" s="125">
        <v>2</v>
      </c>
      <c r="AL78" s="127">
        <v>52</v>
      </c>
      <c r="AM78" s="125">
        <v>26</v>
      </c>
      <c r="AN78" s="127">
        <v>112</v>
      </c>
      <c r="AO78" s="125">
        <v>56</v>
      </c>
      <c r="AP78" s="127">
        <v>236</v>
      </c>
      <c r="AQ78" s="125">
        <v>118</v>
      </c>
      <c r="AR78" s="127">
        <v>45</v>
      </c>
      <c r="AS78" s="125">
        <v>22.5</v>
      </c>
    </row>
    <row r="79" spans="1:45" ht="13.5" customHeight="1" x14ac:dyDescent="0.2">
      <c r="A79" s="124" t="s">
        <v>142</v>
      </c>
      <c r="B79" s="214" t="str">
        <f>'Incentive Goal'!B78</f>
        <v>PERSON</v>
      </c>
      <c r="C79" s="125">
        <v>6</v>
      </c>
      <c r="D79" s="125">
        <v>8</v>
      </c>
      <c r="E79" s="300">
        <v>1764</v>
      </c>
      <c r="F79" s="301">
        <v>294</v>
      </c>
      <c r="G79" s="302">
        <v>14</v>
      </c>
      <c r="H79" s="301">
        <v>2.3333333333333335</v>
      </c>
      <c r="I79" s="302">
        <v>32</v>
      </c>
      <c r="J79" s="301">
        <v>5.333333333333333</v>
      </c>
      <c r="K79" s="126">
        <v>749672.66</v>
      </c>
      <c r="L79" s="126">
        <v>124945.44333333334</v>
      </c>
      <c r="M79" s="126">
        <v>93709.082500000004</v>
      </c>
      <c r="N79" s="129">
        <v>9381</v>
      </c>
      <c r="O79" s="125">
        <v>1563.5</v>
      </c>
      <c r="P79" s="129">
        <v>53</v>
      </c>
      <c r="Q79" s="125">
        <v>8.8333333333333339</v>
      </c>
      <c r="R79" s="127">
        <v>1532</v>
      </c>
      <c r="S79" s="125">
        <v>255.33333333333334</v>
      </c>
      <c r="T79" s="127">
        <v>133</v>
      </c>
      <c r="U79" s="125">
        <v>22.166666666666668</v>
      </c>
      <c r="V79" s="127">
        <v>12</v>
      </c>
      <c r="W79" s="125">
        <v>2</v>
      </c>
      <c r="X79" s="127">
        <v>16</v>
      </c>
      <c r="Y79" s="125">
        <v>2.6666666666666665</v>
      </c>
      <c r="Z79" s="127">
        <v>19</v>
      </c>
      <c r="AA79" s="125">
        <v>3.1666666666666665</v>
      </c>
      <c r="AB79" s="127">
        <v>29</v>
      </c>
      <c r="AC79" s="125">
        <v>4.833333333333333</v>
      </c>
      <c r="AD79" s="128">
        <v>33</v>
      </c>
      <c r="AE79" s="125">
        <v>5.5</v>
      </c>
      <c r="AF79" s="127">
        <v>29</v>
      </c>
      <c r="AG79" s="125">
        <v>4.833333333333333</v>
      </c>
      <c r="AH79" s="127">
        <v>40</v>
      </c>
      <c r="AI79" s="125">
        <v>6.666666666666667</v>
      </c>
      <c r="AJ79" s="127">
        <v>3</v>
      </c>
      <c r="AK79" s="125">
        <v>0.5</v>
      </c>
      <c r="AL79" s="127">
        <v>285</v>
      </c>
      <c r="AM79" s="125">
        <v>47.5</v>
      </c>
      <c r="AN79" s="127">
        <v>427</v>
      </c>
      <c r="AO79" s="125">
        <v>71.166666666666671</v>
      </c>
      <c r="AP79" s="127">
        <v>585</v>
      </c>
      <c r="AQ79" s="125">
        <v>97.5</v>
      </c>
      <c r="AR79" s="127">
        <v>376</v>
      </c>
      <c r="AS79" s="125">
        <v>62.666666666666664</v>
      </c>
    </row>
    <row r="80" spans="1:45" ht="13.5" customHeight="1" x14ac:dyDescent="0.2">
      <c r="A80" s="124" t="s">
        <v>304</v>
      </c>
      <c r="B80" s="214" t="str">
        <f>'Incentive Goal'!B79</f>
        <v>PITT</v>
      </c>
      <c r="C80" s="125">
        <v>23</v>
      </c>
      <c r="D80" s="125">
        <v>29</v>
      </c>
      <c r="E80" s="300">
        <v>8846</v>
      </c>
      <c r="F80" s="301">
        <v>384.60869565217394</v>
      </c>
      <c r="G80" s="302">
        <v>84</v>
      </c>
      <c r="H80" s="301">
        <v>3.652173913043478</v>
      </c>
      <c r="I80" s="302">
        <v>123</v>
      </c>
      <c r="J80" s="301">
        <v>5.3478260869565215</v>
      </c>
      <c r="K80" s="126">
        <v>3708510.45</v>
      </c>
      <c r="L80" s="126">
        <v>161239.5847826087</v>
      </c>
      <c r="M80" s="126">
        <v>127879.67068965518</v>
      </c>
      <c r="N80" s="129">
        <v>31291</v>
      </c>
      <c r="O80" s="125">
        <v>1360.4782608695652</v>
      </c>
      <c r="P80" s="129">
        <v>170</v>
      </c>
      <c r="Q80" s="125">
        <v>7.3913043478260869</v>
      </c>
      <c r="R80" s="127">
        <v>2229</v>
      </c>
      <c r="S80" s="125">
        <v>96.913043478260875</v>
      </c>
      <c r="T80" s="127">
        <v>160</v>
      </c>
      <c r="U80" s="125">
        <v>6.9565217391304346</v>
      </c>
      <c r="V80" s="127">
        <v>217</v>
      </c>
      <c r="W80" s="125">
        <v>9.4347826086956523</v>
      </c>
      <c r="X80" s="127">
        <v>83</v>
      </c>
      <c r="Y80" s="125">
        <v>3.6086956521739131</v>
      </c>
      <c r="Z80" s="127">
        <v>355</v>
      </c>
      <c r="AA80" s="125">
        <v>15.434782608695652</v>
      </c>
      <c r="AB80" s="127">
        <v>96</v>
      </c>
      <c r="AC80" s="125">
        <v>4.1739130434782608</v>
      </c>
      <c r="AD80" s="128">
        <v>255</v>
      </c>
      <c r="AE80" s="125">
        <v>11.086956521739131</v>
      </c>
      <c r="AF80" s="127">
        <v>69</v>
      </c>
      <c r="AG80" s="125">
        <v>3</v>
      </c>
      <c r="AH80" s="127">
        <v>133</v>
      </c>
      <c r="AI80" s="125">
        <v>5.7826086956521738</v>
      </c>
      <c r="AJ80" s="127">
        <v>32</v>
      </c>
      <c r="AK80" s="125">
        <v>1.3913043478260869</v>
      </c>
      <c r="AL80" s="127">
        <v>1366</v>
      </c>
      <c r="AM80" s="125">
        <v>59.391304347826086</v>
      </c>
      <c r="AN80" s="127">
        <v>2021</v>
      </c>
      <c r="AO80" s="125">
        <v>87.869565217391298</v>
      </c>
      <c r="AP80" s="127">
        <v>3054</v>
      </c>
      <c r="AQ80" s="125">
        <v>132.78260869565219</v>
      </c>
      <c r="AR80" s="127">
        <v>620</v>
      </c>
      <c r="AS80" s="125">
        <v>26.956521739130434</v>
      </c>
    </row>
    <row r="81" spans="1:45" ht="13.5" customHeight="1" x14ac:dyDescent="0.2">
      <c r="A81" s="124" t="s">
        <v>344</v>
      </c>
      <c r="B81" s="214" t="str">
        <f>'Incentive Goal'!B80</f>
        <v>POLK</v>
      </c>
      <c r="C81" s="125">
        <v>1</v>
      </c>
      <c r="D81" s="125">
        <v>1</v>
      </c>
      <c r="E81" s="300">
        <v>409</v>
      </c>
      <c r="F81" s="301">
        <v>409</v>
      </c>
      <c r="G81" s="302">
        <v>7</v>
      </c>
      <c r="H81" s="301">
        <v>7</v>
      </c>
      <c r="I81" s="302">
        <v>20</v>
      </c>
      <c r="J81" s="301">
        <v>20</v>
      </c>
      <c r="K81" s="126">
        <v>175963.13</v>
      </c>
      <c r="L81" s="126">
        <v>175963.13</v>
      </c>
      <c r="M81" s="126">
        <v>175963.13</v>
      </c>
      <c r="N81" s="129">
        <v>1947</v>
      </c>
      <c r="O81" s="125">
        <v>1947</v>
      </c>
      <c r="P81" s="129">
        <v>21</v>
      </c>
      <c r="Q81" s="125">
        <v>21</v>
      </c>
      <c r="R81" s="127">
        <v>290</v>
      </c>
      <c r="S81" s="125">
        <v>290</v>
      </c>
      <c r="T81" s="127">
        <v>19</v>
      </c>
      <c r="U81" s="125">
        <v>19</v>
      </c>
      <c r="V81" s="127">
        <v>3</v>
      </c>
      <c r="W81" s="125">
        <v>3</v>
      </c>
      <c r="X81" s="127">
        <v>8</v>
      </c>
      <c r="Y81" s="125">
        <v>8</v>
      </c>
      <c r="Z81" s="127">
        <v>28</v>
      </c>
      <c r="AA81" s="125">
        <v>28</v>
      </c>
      <c r="AB81" s="127">
        <v>22</v>
      </c>
      <c r="AC81" s="125">
        <v>22</v>
      </c>
      <c r="AD81" s="128">
        <v>0</v>
      </c>
      <c r="AE81" s="125">
        <v>0</v>
      </c>
      <c r="AF81" s="127">
        <v>0</v>
      </c>
      <c r="AG81" s="125">
        <v>0</v>
      </c>
      <c r="AH81" s="127">
        <v>16</v>
      </c>
      <c r="AI81" s="125">
        <v>16</v>
      </c>
      <c r="AJ81" s="127">
        <v>6</v>
      </c>
      <c r="AK81" s="125">
        <v>6</v>
      </c>
      <c r="AL81" s="127">
        <v>68</v>
      </c>
      <c r="AM81" s="125">
        <v>68</v>
      </c>
      <c r="AN81" s="127">
        <v>130</v>
      </c>
      <c r="AO81" s="125">
        <v>130</v>
      </c>
      <c r="AP81" s="127">
        <v>289</v>
      </c>
      <c r="AQ81" s="125">
        <v>289</v>
      </c>
      <c r="AR81" s="127">
        <v>92</v>
      </c>
      <c r="AS81" s="125">
        <v>92</v>
      </c>
    </row>
    <row r="82" spans="1:45" ht="13.5" customHeight="1" x14ac:dyDescent="0.2">
      <c r="A82" s="124" t="s">
        <v>142</v>
      </c>
      <c r="B82" s="214" t="str">
        <f>'Incentive Goal'!B81</f>
        <v>RANDOLPH</v>
      </c>
      <c r="C82" s="125">
        <v>10</v>
      </c>
      <c r="D82" s="125">
        <v>14</v>
      </c>
      <c r="E82" s="300">
        <v>4844</v>
      </c>
      <c r="F82" s="301">
        <v>484.4</v>
      </c>
      <c r="G82" s="302">
        <v>21</v>
      </c>
      <c r="H82" s="301">
        <v>2.1</v>
      </c>
      <c r="I82" s="302">
        <v>68</v>
      </c>
      <c r="J82" s="301">
        <v>6.8</v>
      </c>
      <c r="K82" s="126">
        <v>1973200.79</v>
      </c>
      <c r="L82" s="126">
        <v>197320.079</v>
      </c>
      <c r="M82" s="126">
        <v>140942.91357142857</v>
      </c>
      <c r="N82" s="129">
        <v>23604</v>
      </c>
      <c r="O82" s="125">
        <v>2360.4</v>
      </c>
      <c r="P82" s="129">
        <v>72</v>
      </c>
      <c r="Q82" s="125">
        <v>7.2</v>
      </c>
      <c r="R82" s="127">
        <v>1338</v>
      </c>
      <c r="S82" s="125">
        <v>133.80000000000001</v>
      </c>
      <c r="T82" s="127">
        <v>13</v>
      </c>
      <c r="U82" s="125">
        <v>1.3</v>
      </c>
      <c r="V82" s="127">
        <v>29</v>
      </c>
      <c r="W82" s="125">
        <v>2.9</v>
      </c>
      <c r="X82" s="127">
        <v>17</v>
      </c>
      <c r="Y82" s="125">
        <v>1.7</v>
      </c>
      <c r="Z82" s="127">
        <v>124</v>
      </c>
      <c r="AA82" s="125">
        <v>12.4</v>
      </c>
      <c r="AB82" s="127">
        <v>65</v>
      </c>
      <c r="AC82" s="125">
        <v>6.5</v>
      </c>
      <c r="AD82" s="128">
        <v>7</v>
      </c>
      <c r="AE82" s="125">
        <v>0.7</v>
      </c>
      <c r="AF82" s="127">
        <v>51</v>
      </c>
      <c r="AG82" s="125">
        <v>5.0999999999999996</v>
      </c>
      <c r="AH82" s="127">
        <v>91</v>
      </c>
      <c r="AI82" s="125">
        <v>9.1</v>
      </c>
      <c r="AJ82" s="127">
        <v>5</v>
      </c>
      <c r="AK82" s="125">
        <v>0.5</v>
      </c>
      <c r="AL82" s="127">
        <v>555</v>
      </c>
      <c r="AM82" s="125">
        <v>55.5</v>
      </c>
      <c r="AN82" s="127">
        <v>763</v>
      </c>
      <c r="AO82" s="125">
        <v>76.3</v>
      </c>
      <c r="AP82" s="127">
        <v>1043</v>
      </c>
      <c r="AQ82" s="125">
        <v>104.3</v>
      </c>
      <c r="AR82" s="127">
        <v>236</v>
      </c>
      <c r="AS82" s="125">
        <v>23.6</v>
      </c>
    </row>
    <row r="83" spans="1:45" ht="13.5" customHeight="1" x14ac:dyDescent="0.2">
      <c r="A83" s="124" t="s">
        <v>154</v>
      </c>
      <c r="B83" s="214" t="str">
        <f>'Incentive Goal'!B82</f>
        <v>RICHMOND</v>
      </c>
      <c r="C83" s="125">
        <v>10</v>
      </c>
      <c r="D83" s="125">
        <v>12.25</v>
      </c>
      <c r="E83" s="300">
        <v>4005</v>
      </c>
      <c r="F83" s="301">
        <v>400.5</v>
      </c>
      <c r="G83" s="302">
        <v>50</v>
      </c>
      <c r="H83" s="301">
        <v>5</v>
      </c>
      <c r="I83" s="302">
        <v>119</v>
      </c>
      <c r="J83" s="301">
        <v>11.9</v>
      </c>
      <c r="K83" s="126">
        <v>1502630.06</v>
      </c>
      <c r="L83" s="126">
        <v>150263.00599999999</v>
      </c>
      <c r="M83" s="126">
        <v>122663.67836734695</v>
      </c>
      <c r="N83" s="129">
        <v>27896</v>
      </c>
      <c r="O83" s="125">
        <v>2789.6</v>
      </c>
      <c r="P83" s="129">
        <v>110</v>
      </c>
      <c r="Q83" s="125">
        <v>11</v>
      </c>
      <c r="R83" s="127">
        <v>1285</v>
      </c>
      <c r="S83" s="125">
        <v>128.5</v>
      </c>
      <c r="T83" s="127">
        <v>88</v>
      </c>
      <c r="U83" s="125">
        <v>8.8000000000000007</v>
      </c>
      <c r="V83" s="127">
        <v>26</v>
      </c>
      <c r="W83" s="125">
        <v>2.6</v>
      </c>
      <c r="X83" s="127">
        <v>56</v>
      </c>
      <c r="Y83" s="125">
        <v>5.6</v>
      </c>
      <c r="Z83" s="127">
        <v>75</v>
      </c>
      <c r="AA83" s="125">
        <v>7.5</v>
      </c>
      <c r="AB83" s="127">
        <v>105</v>
      </c>
      <c r="AC83" s="125">
        <v>10.5</v>
      </c>
      <c r="AD83" s="128">
        <v>5</v>
      </c>
      <c r="AE83" s="125">
        <v>0.5</v>
      </c>
      <c r="AF83" s="127">
        <v>36</v>
      </c>
      <c r="AG83" s="125">
        <v>3.6</v>
      </c>
      <c r="AH83" s="127">
        <v>141</v>
      </c>
      <c r="AI83" s="125">
        <v>14.1</v>
      </c>
      <c r="AJ83" s="127">
        <v>24</v>
      </c>
      <c r="AK83" s="125">
        <v>2.4</v>
      </c>
      <c r="AL83" s="127">
        <v>1028</v>
      </c>
      <c r="AM83" s="125">
        <v>102.8</v>
      </c>
      <c r="AN83" s="127">
        <v>934</v>
      </c>
      <c r="AO83" s="125">
        <v>93.4</v>
      </c>
      <c r="AP83" s="127">
        <v>4915</v>
      </c>
      <c r="AQ83" s="125">
        <v>491.5</v>
      </c>
      <c r="AR83" s="127">
        <v>264</v>
      </c>
      <c r="AS83" s="125">
        <v>26.4</v>
      </c>
    </row>
    <row r="84" spans="1:45" ht="13.5" customHeight="1" x14ac:dyDescent="0.2">
      <c r="A84" s="124" t="s">
        <v>154</v>
      </c>
      <c r="B84" s="214" t="str">
        <f>'Incentive Goal'!B83</f>
        <v>ROBESON</v>
      </c>
      <c r="C84" s="125">
        <v>25</v>
      </c>
      <c r="D84" s="125">
        <v>30</v>
      </c>
      <c r="E84" s="300">
        <v>8584</v>
      </c>
      <c r="F84" s="301">
        <v>343.36</v>
      </c>
      <c r="G84" s="302">
        <v>109</v>
      </c>
      <c r="H84" s="301">
        <v>4.3600000000000003</v>
      </c>
      <c r="I84" s="302">
        <v>147</v>
      </c>
      <c r="J84" s="301">
        <v>5.88</v>
      </c>
      <c r="K84" s="126">
        <v>2985405.59</v>
      </c>
      <c r="L84" s="126">
        <v>119416.2236</v>
      </c>
      <c r="M84" s="126">
        <v>99513.51966666666</v>
      </c>
      <c r="N84" s="129">
        <v>52495</v>
      </c>
      <c r="O84" s="125">
        <v>2099.8000000000002</v>
      </c>
      <c r="P84" s="129">
        <v>345</v>
      </c>
      <c r="Q84" s="125">
        <v>13.8</v>
      </c>
      <c r="R84" s="127">
        <v>1351</v>
      </c>
      <c r="S84" s="125">
        <v>54.04</v>
      </c>
      <c r="T84" s="127">
        <v>87</v>
      </c>
      <c r="U84" s="125">
        <v>3.48</v>
      </c>
      <c r="V84" s="127">
        <v>32</v>
      </c>
      <c r="W84" s="125">
        <v>1.28</v>
      </c>
      <c r="X84" s="127">
        <v>119</v>
      </c>
      <c r="Y84" s="125">
        <v>4.76</v>
      </c>
      <c r="Z84" s="127">
        <v>102</v>
      </c>
      <c r="AA84" s="125">
        <v>4.08</v>
      </c>
      <c r="AB84" s="127">
        <v>130</v>
      </c>
      <c r="AC84" s="125">
        <v>5.2</v>
      </c>
      <c r="AD84" s="128">
        <v>100</v>
      </c>
      <c r="AE84" s="125">
        <v>4</v>
      </c>
      <c r="AF84" s="127">
        <v>208</v>
      </c>
      <c r="AG84" s="125">
        <v>8.32</v>
      </c>
      <c r="AH84" s="127">
        <v>302</v>
      </c>
      <c r="AI84" s="125">
        <v>12.08</v>
      </c>
      <c r="AJ84" s="127">
        <v>13</v>
      </c>
      <c r="AK84" s="125">
        <v>0.52</v>
      </c>
      <c r="AL84" s="127">
        <v>1105</v>
      </c>
      <c r="AM84" s="125">
        <v>44.2</v>
      </c>
      <c r="AN84" s="127">
        <v>977</v>
      </c>
      <c r="AO84" s="125">
        <v>39.08</v>
      </c>
      <c r="AP84" s="127">
        <v>2530</v>
      </c>
      <c r="AQ84" s="125">
        <v>101.2</v>
      </c>
      <c r="AR84" s="127">
        <v>549</v>
      </c>
      <c r="AS84" s="125">
        <v>21.96</v>
      </c>
    </row>
    <row r="85" spans="1:45" ht="13.5" customHeight="1" x14ac:dyDescent="0.2">
      <c r="A85" s="124" t="s">
        <v>142</v>
      </c>
      <c r="B85" s="214" t="str">
        <f>'Incentive Goal'!B84</f>
        <v>ROCKINGHAM</v>
      </c>
      <c r="C85" s="125">
        <v>8</v>
      </c>
      <c r="D85" s="125">
        <v>11</v>
      </c>
      <c r="E85" s="300">
        <v>3499</v>
      </c>
      <c r="F85" s="301">
        <v>437.375</v>
      </c>
      <c r="G85" s="302">
        <v>73</v>
      </c>
      <c r="H85" s="301">
        <v>9.125</v>
      </c>
      <c r="I85" s="302">
        <v>74</v>
      </c>
      <c r="J85" s="301">
        <v>9.25</v>
      </c>
      <c r="K85" s="126">
        <v>1420897.37</v>
      </c>
      <c r="L85" s="126">
        <v>177612.17125000001</v>
      </c>
      <c r="M85" s="126">
        <v>129172.48818181819</v>
      </c>
      <c r="N85" s="129">
        <v>20074</v>
      </c>
      <c r="O85" s="125">
        <v>2509.25</v>
      </c>
      <c r="P85" s="129">
        <v>127</v>
      </c>
      <c r="Q85" s="125">
        <v>15.875</v>
      </c>
      <c r="R85" s="127">
        <v>177</v>
      </c>
      <c r="S85" s="125">
        <v>22.125</v>
      </c>
      <c r="T85" s="127">
        <v>4</v>
      </c>
      <c r="U85" s="125">
        <v>0.5</v>
      </c>
      <c r="V85" s="127">
        <v>89</v>
      </c>
      <c r="W85" s="125">
        <v>11.125</v>
      </c>
      <c r="X85" s="127">
        <v>72</v>
      </c>
      <c r="Y85" s="125">
        <v>9</v>
      </c>
      <c r="Z85" s="127">
        <v>262</v>
      </c>
      <c r="AA85" s="125">
        <v>32.75</v>
      </c>
      <c r="AB85" s="127">
        <v>77</v>
      </c>
      <c r="AC85" s="125">
        <v>9.625</v>
      </c>
      <c r="AD85" s="128">
        <v>2</v>
      </c>
      <c r="AE85" s="125">
        <v>0.25</v>
      </c>
      <c r="AF85" s="127">
        <v>23</v>
      </c>
      <c r="AG85" s="125">
        <v>2.875</v>
      </c>
      <c r="AH85" s="127">
        <v>151</v>
      </c>
      <c r="AI85" s="125">
        <v>18.875</v>
      </c>
      <c r="AJ85" s="127">
        <v>2</v>
      </c>
      <c r="AK85" s="125">
        <v>0.25</v>
      </c>
      <c r="AL85" s="127">
        <v>525</v>
      </c>
      <c r="AM85" s="125">
        <v>65.625</v>
      </c>
      <c r="AN85" s="127">
        <v>622</v>
      </c>
      <c r="AO85" s="125">
        <v>77.75</v>
      </c>
      <c r="AP85" s="127">
        <v>1476</v>
      </c>
      <c r="AQ85" s="125">
        <v>184.5</v>
      </c>
      <c r="AR85" s="127">
        <v>150</v>
      </c>
      <c r="AS85" s="125">
        <v>18.75</v>
      </c>
    </row>
    <row r="86" spans="1:45" ht="13.5" customHeight="1" x14ac:dyDescent="0.2">
      <c r="A86" s="124" t="s">
        <v>154</v>
      </c>
      <c r="B86" s="214" t="str">
        <f>'Incentive Goal'!B85</f>
        <v>ROWAN</v>
      </c>
      <c r="C86" s="125">
        <v>15.5</v>
      </c>
      <c r="D86" s="125">
        <v>22</v>
      </c>
      <c r="E86" s="300">
        <v>5366</v>
      </c>
      <c r="F86" s="301">
        <v>346.19354838709677</v>
      </c>
      <c r="G86" s="302">
        <v>62</v>
      </c>
      <c r="H86" s="301">
        <v>4</v>
      </c>
      <c r="I86" s="302">
        <v>79</v>
      </c>
      <c r="J86" s="301">
        <v>5.096774193548387</v>
      </c>
      <c r="K86" s="126">
        <v>2294422.2400000002</v>
      </c>
      <c r="L86" s="126">
        <v>148027.24129032259</v>
      </c>
      <c r="M86" s="126">
        <v>104291.92000000001</v>
      </c>
      <c r="N86" s="129">
        <v>27840</v>
      </c>
      <c r="O86" s="125">
        <v>1796.1290322580646</v>
      </c>
      <c r="P86" s="129">
        <v>287</v>
      </c>
      <c r="Q86" s="125">
        <v>18.516129032258064</v>
      </c>
      <c r="R86" s="127">
        <v>17483</v>
      </c>
      <c r="S86" s="125">
        <v>1127.9354838709678</v>
      </c>
      <c r="T86" s="127">
        <v>8333</v>
      </c>
      <c r="U86" s="125">
        <v>537.61290322580646</v>
      </c>
      <c r="V86" s="127">
        <v>27</v>
      </c>
      <c r="W86" s="125">
        <v>1.7419354838709677</v>
      </c>
      <c r="X86" s="127">
        <v>63</v>
      </c>
      <c r="Y86" s="125">
        <v>4.064516129032258</v>
      </c>
      <c r="Z86" s="127">
        <v>54</v>
      </c>
      <c r="AA86" s="125">
        <v>3.4838709677419355</v>
      </c>
      <c r="AB86" s="127">
        <v>71</v>
      </c>
      <c r="AC86" s="125">
        <v>4.580645161290323</v>
      </c>
      <c r="AD86" s="128">
        <v>7</v>
      </c>
      <c r="AE86" s="125">
        <v>0.45161290322580644</v>
      </c>
      <c r="AF86" s="127">
        <v>51</v>
      </c>
      <c r="AG86" s="125">
        <v>3.2903225806451615</v>
      </c>
      <c r="AH86" s="127">
        <v>55</v>
      </c>
      <c r="AI86" s="125">
        <v>3.5483870967741935</v>
      </c>
      <c r="AJ86" s="127">
        <v>9</v>
      </c>
      <c r="AK86" s="125">
        <v>0.58064516129032262</v>
      </c>
      <c r="AL86" s="127">
        <v>1011</v>
      </c>
      <c r="AM86" s="125">
        <v>65.225806451612897</v>
      </c>
      <c r="AN86" s="127">
        <v>1421</v>
      </c>
      <c r="AO86" s="125">
        <v>91.677419354838705</v>
      </c>
      <c r="AP86" s="127">
        <v>1294</v>
      </c>
      <c r="AQ86" s="125">
        <v>83.483870967741936</v>
      </c>
      <c r="AR86" s="127">
        <v>1125</v>
      </c>
      <c r="AS86" s="125">
        <v>72.58064516129032</v>
      </c>
    </row>
    <row r="87" spans="1:45" ht="13.5" customHeight="1" x14ac:dyDescent="0.2">
      <c r="A87" s="124" t="s">
        <v>153</v>
      </c>
      <c r="B87" s="214" t="str">
        <f>'Incentive Goal'!B86</f>
        <v>RUTHERFORD</v>
      </c>
      <c r="C87" s="125">
        <v>9</v>
      </c>
      <c r="D87" s="125">
        <v>10</v>
      </c>
      <c r="E87" s="300">
        <v>3771</v>
      </c>
      <c r="F87" s="301">
        <v>419</v>
      </c>
      <c r="G87" s="302">
        <v>44</v>
      </c>
      <c r="H87" s="301">
        <v>4.8888888888888893</v>
      </c>
      <c r="I87" s="302">
        <v>56</v>
      </c>
      <c r="J87" s="301">
        <v>6.2222222222222223</v>
      </c>
      <c r="K87" s="126">
        <v>1243364.73</v>
      </c>
      <c r="L87" s="126">
        <v>138151.63666666666</v>
      </c>
      <c r="M87" s="126">
        <v>124336.473</v>
      </c>
      <c r="N87" s="129">
        <v>17875</v>
      </c>
      <c r="O87" s="125">
        <v>1986.1111111111111</v>
      </c>
      <c r="P87" s="129">
        <v>73</v>
      </c>
      <c r="Q87" s="125">
        <v>8.1111111111111107</v>
      </c>
      <c r="R87" s="127">
        <v>2577</v>
      </c>
      <c r="S87" s="125">
        <v>286.33333333333331</v>
      </c>
      <c r="T87" s="127">
        <v>90</v>
      </c>
      <c r="U87" s="125">
        <v>10</v>
      </c>
      <c r="V87" s="127">
        <v>9</v>
      </c>
      <c r="W87" s="125">
        <v>1</v>
      </c>
      <c r="X87" s="127">
        <v>43</v>
      </c>
      <c r="Y87" s="125">
        <v>4.7777777777777777</v>
      </c>
      <c r="Z87" s="127">
        <v>40</v>
      </c>
      <c r="AA87" s="125">
        <v>4.4444444444444446</v>
      </c>
      <c r="AB87" s="127">
        <v>46</v>
      </c>
      <c r="AC87" s="125">
        <v>5.1111111111111107</v>
      </c>
      <c r="AD87" s="128">
        <v>2</v>
      </c>
      <c r="AE87" s="125">
        <v>0.22222222222222221</v>
      </c>
      <c r="AF87" s="127">
        <v>11</v>
      </c>
      <c r="AG87" s="125">
        <v>1.2222222222222223</v>
      </c>
      <c r="AH87" s="127">
        <v>129</v>
      </c>
      <c r="AI87" s="125">
        <v>14.333333333333334</v>
      </c>
      <c r="AJ87" s="127">
        <v>5</v>
      </c>
      <c r="AK87" s="125">
        <v>0.55555555555555558</v>
      </c>
      <c r="AL87" s="127">
        <v>460</v>
      </c>
      <c r="AM87" s="125">
        <v>51.111111111111114</v>
      </c>
      <c r="AN87" s="127">
        <v>415</v>
      </c>
      <c r="AO87" s="125">
        <v>46.111111111111114</v>
      </c>
      <c r="AP87" s="127">
        <v>476</v>
      </c>
      <c r="AQ87" s="125">
        <v>52.888888888888886</v>
      </c>
      <c r="AR87" s="127">
        <v>295</v>
      </c>
      <c r="AS87" s="125">
        <v>32.777777777777779</v>
      </c>
    </row>
    <row r="88" spans="1:45" ht="13.5" customHeight="1" x14ac:dyDescent="0.2">
      <c r="A88" s="124" t="s">
        <v>152</v>
      </c>
      <c r="B88" s="214" t="str">
        <f>'Incentive Goal'!B87</f>
        <v>SAMPSON</v>
      </c>
      <c r="C88" s="125">
        <v>10</v>
      </c>
      <c r="D88" s="125">
        <v>13</v>
      </c>
      <c r="E88" s="300">
        <v>3116</v>
      </c>
      <c r="F88" s="301">
        <v>311.60000000000002</v>
      </c>
      <c r="G88" s="302">
        <v>41</v>
      </c>
      <c r="H88" s="301">
        <v>4.0999999999999996</v>
      </c>
      <c r="I88" s="302">
        <v>46</v>
      </c>
      <c r="J88" s="301">
        <v>4.5999999999999996</v>
      </c>
      <c r="K88" s="126">
        <v>1583266.45</v>
      </c>
      <c r="L88" s="126">
        <v>158326.64499999999</v>
      </c>
      <c r="M88" s="126">
        <v>121789.72692307692</v>
      </c>
      <c r="N88" s="129">
        <v>15827</v>
      </c>
      <c r="O88" s="125">
        <v>1582.7</v>
      </c>
      <c r="P88" s="129">
        <v>68</v>
      </c>
      <c r="Q88" s="125">
        <v>6.8</v>
      </c>
      <c r="R88" s="127">
        <v>1385</v>
      </c>
      <c r="S88" s="125">
        <v>138.5</v>
      </c>
      <c r="T88" s="127">
        <v>37</v>
      </c>
      <c r="U88" s="125">
        <v>3.7</v>
      </c>
      <c r="V88" s="127">
        <v>32</v>
      </c>
      <c r="W88" s="125">
        <v>3.2</v>
      </c>
      <c r="X88" s="127">
        <v>44</v>
      </c>
      <c r="Y88" s="125">
        <v>4.4000000000000004</v>
      </c>
      <c r="Z88" s="127">
        <v>62</v>
      </c>
      <c r="AA88" s="125">
        <v>6.2</v>
      </c>
      <c r="AB88" s="127">
        <v>44</v>
      </c>
      <c r="AC88" s="125">
        <v>4.4000000000000004</v>
      </c>
      <c r="AD88" s="128">
        <v>3</v>
      </c>
      <c r="AE88" s="125">
        <v>0.3</v>
      </c>
      <c r="AF88" s="127">
        <v>60</v>
      </c>
      <c r="AG88" s="125">
        <v>6</v>
      </c>
      <c r="AH88" s="127">
        <v>86</v>
      </c>
      <c r="AI88" s="125">
        <v>8.6</v>
      </c>
      <c r="AJ88" s="127">
        <v>11</v>
      </c>
      <c r="AK88" s="125">
        <v>1.1000000000000001</v>
      </c>
      <c r="AL88" s="127">
        <v>662</v>
      </c>
      <c r="AM88" s="125">
        <v>66.2</v>
      </c>
      <c r="AN88" s="127">
        <v>768</v>
      </c>
      <c r="AO88" s="125">
        <v>76.8</v>
      </c>
      <c r="AP88" s="127">
        <v>1015</v>
      </c>
      <c r="AQ88" s="125">
        <v>101.5</v>
      </c>
      <c r="AR88" s="127">
        <v>385</v>
      </c>
      <c r="AS88" s="125">
        <v>38.5</v>
      </c>
    </row>
    <row r="89" spans="1:45" ht="13.5" customHeight="1" x14ac:dyDescent="0.2">
      <c r="A89" s="124" t="s">
        <v>154</v>
      </c>
      <c r="B89" s="214" t="str">
        <f>'Incentive Goal'!B88</f>
        <v>SCOTLAND</v>
      </c>
      <c r="C89" s="125">
        <v>11</v>
      </c>
      <c r="D89" s="125">
        <v>13</v>
      </c>
      <c r="E89" s="300">
        <v>3779</v>
      </c>
      <c r="F89" s="301">
        <v>343.54545454545456</v>
      </c>
      <c r="G89" s="302">
        <v>53</v>
      </c>
      <c r="H89" s="301">
        <v>4.8181818181818183</v>
      </c>
      <c r="I89" s="302">
        <v>30</v>
      </c>
      <c r="J89" s="301">
        <v>2.7272727272727271</v>
      </c>
      <c r="K89" s="126">
        <v>1331977.82</v>
      </c>
      <c r="L89" s="126">
        <v>121088.89272727273</v>
      </c>
      <c r="M89" s="126">
        <v>102459.83230769231</v>
      </c>
      <c r="N89" s="129">
        <v>18920</v>
      </c>
      <c r="O89" s="125">
        <v>1720</v>
      </c>
      <c r="P89" s="129">
        <v>61</v>
      </c>
      <c r="Q89" s="125">
        <v>5.5454545454545459</v>
      </c>
      <c r="R89" s="127">
        <v>377</v>
      </c>
      <c r="S89" s="125">
        <v>34.272727272727273</v>
      </c>
      <c r="T89" s="127">
        <v>3</v>
      </c>
      <c r="U89" s="125">
        <v>0.27272727272727271</v>
      </c>
      <c r="V89" s="127">
        <v>52</v>
      </c>
      <c r="W89" s="125">
        <v>4.7272727272727275</v>
      </c>
      <c r="X89" s="127">
        <v>53</v>
      </c>
      <c r="Y89" s="125">
        <v>4.8181818181818183</v>
      </c>
      <c r="Z89" s="127">
        <v>87</v>
      </c>
      <c r="AA89" s="125">
        <v>7.9090909090909092</v>
      </c>
      <c r="AB89" s="127">
        <v>27</v>
      </c>
      <c r="AC89" s="125">
        <v>2.4545454545454546</v>
      </c>
      <c r="AD89" s="128">
        <v>114</v>
      </c>
      <c r="AE89" s="125">
        <v>10.363636363636363</v>
      </c>
      <c r="AF89" s="127">
        <v>20</v>
      </c>
      <c r="AG89" s="125">
        <v>1.8181818181818181</v>
      </c>
      <c r="AH89" s="127">
        <v>95</v>
      </c>
      <c r="AI89" s="125">
        <v>8.6363636363636367</v>
      </c>
      <c r="AJ89" s="127">
        <v>14</v>
      </c>
      <c r="AK89" s="125">
        <v>1.2727272727272727</v>
      </c>
      <c r="AL89" s="127">
        <v>766</v>
      </c>
      <c r="AM89" s="125">
        <v>69.63636363636364</v>
      </c>
      <c r="AN89" s="127">
        <v>489</v>
      </c>
      <c r="AO89" s="125">
        <v>44.454545454545453</v>
      </c>
      <c r="AP89" s="127">
        <v>4015</v>
      </c>
      <c r="AQ89" s="125">
        <v>365</v>
      </c>
      <c r="AR89" s="127">
        <v>110</v>
      </c>
      <c r="AS89" s="125">
        <v>10</v>
      </c>
    </row>
    <row r="90" spans="1:45" ht="13.5" customHeight="1" x14ac:dyDescent="0.2">
      <c r="A90" s="124" t="s">
        <v>154</v>
      </c>
      <c r="B90" s="214" t="str">
        <f>'Incentive Goal'!B89</f>
        <v>STANLY</v>
      </c>
      <c r="C90" s="125">
        <v>6.625</v>
      </c>
      <c r="D90" s="125">
        <v>9.625</v>
      </c>
      <c r="E90" s="300">
        <v>2435</v>
      </c>
      <c r="F90" s="301">
        <v>367.54716981132077</v>
      </c>
      <c r="G90" s="302">
        <v>44</v>
      </c>
      <c r="H90" s="301">
        <v>6.6415094339622645</v>
      </c>
      <c r="I90" s="302">
        <v>48</v>
      </c>
      <c r="J90" s="301">
        <v>7.2452830188679247</v>
      </c>
      <c r="K90" s="126">
        <v>822550.87</v>
      </c>
      <c r="L90" s="126">
        <v>124158.62188679245</v>
      </c>
      <c r="M90" s="126">
        <v>85459.830649350653</v>
      </c>
      <c r="N90" s="129">
        <v>14379</v>
      </c>
      <c r="O90" s="125">
        <v>2170.4150943396226</v>
      </c>
      <c r="P90" s="129">
        <v>104</v>
      </c>
      <c r="Q90" s="125">
        <v>15.69811320754717</v>
      </c>
      <c r="R90" s="127">
        <v>300</v>
      </c>
      <c r="S90" s="125">
        <v>45.283018867924525</v>
      </c>
      <c r="T90" s="127">
        <v>37</v>
      </c>
      <c r="U90" s="125">
        <v>5.5849056603773581</v>
      </c>
      <c r="V90" s="127">
        <v>6</v>
      </c>
      <c r="W90" s="125">
        <v>0.90566037735849059</v>
      </c>
      <c r="X90" s="127">
        <v>43</v>
      </c>
      <c r="Y90" s="125">
        <v>6.4905660377358494</v>
      </c>
      <c r="Z90" s="127">
        <v>43</v>
      </c>
      <c r="AA90" s="125">
        <v>6.4905660377358494</v>
      </c>
      <c r="AB90" s="127">
        <v>39</v>
      </c>
      <c r="AC90" s="125">
        <v>5.8867924528301883</v>
      </c>
      <c r="AD90" s="128">
        <v>3</v>
      </c>
      <c r="AE90" s="125">
        <v>0.45283018867924529</v>
      </c>
      <c r="AF90" s="127">
        <v>15</v>
      </c>
      <c r="AG90" s="125">
        <v>2.2641509433962264</v>
      </c>
      <c r="AH90" s="127">
        <v>56</v>
      </c>
      <c r="AI90" s="125">
        <v>8.4528301886792452</v>
      </c>
      <c r="AJ90" s="127">
        <v>9</v>
      </c>
      <c r="AK90" s="125">
        <v>1.3584905660377358</v>
      </c>
      <c r="AL90" s="127">
        <v>297</v>
      </c>
      <c r="AM90" s="125">
        <v>44.830188679245282</v>
      </c>
      <c r="AN90" s="127">
        <v>285</v>
      </c>
      <c r="AO90" s="125">
        <v>43.018867924528301</v>
      </c>
      <c r="AP90" s="127">
        <v>180</v>
      </c>
      <c r="AQ90" s="125">
        <v>27.169811320754718</v>
      </c>
      <c r="AR90" s="127">
        <v>99</v>
      </c>
      <c r="AS90" s="125">
        <v>14.943396226415095</v>
      </c>
    </row>
    <row r="91" spans="1:45" ht="13.5" customHeight="1" x14ac:dyDescent="0.2">
      <c r="A91" s="124" t="s">
        <v>142</v>
      </c>
      <c r="B91" s="214" t="str">
        <f>'Incentive Goal'!B90</f>
        <v>STOKES</v>
      </c>
      <c r="C91" s="125">
        <v>4</v>
      </c>
      <c r="D91" s="125">
        <v>4.5</v>
      </c>
      <c r="E91" s="300">
        <v>1113</v>
      </c>
      <c r="F91" s="301">
        <v>278.25</v>
      </c>
      <c r="G91" s="302">
        <v>14</v>
      </c>
      <c r="H91" s="301">
        <v>3.5</v>
      </c>
      <c r="I91" s="302">
        <v>31</v>
      </c>
      <c r="J91" s="301">
        <v>7.75</v>
      </c>
      <c r="K91" s="126">
        <v>506711.94</v>
      </c>
      <c r="L91" s="126">
        <v>126677.985</v>
      </c>
      <c r="M91" s="126">
        <v>112602.65333333334</v>
      </c>
      <c r="N91" s="129">
        <v>5846</v>
      </c>
      <c r="O91" s="125">
        <v>1461.5</v>
      </c>
      <c r="P91" s="129">
        <v>59</v>
      </c>
      <c r="Q91" s="125">
        <v>14.75</v>
      </c>
      <c r="R91" s="127">
        <v>270</v>
      </c>
      <c r="S91" s="125">
        <v>67.5</v>
      </c>
      <c r="T91" s="127">
        <v>33</v>
      </c>
      <c r="U91" s="125">
        <v>8.25</v>
      </c>
      <c r="V91" s="127">
        <v>3</v>
      </c>
      <c r="W91" s="125">
        <v>0.75</v>
      </c>
      <c r="X91" s="127">
        <v>15</v>
      </c>
      <c r="Y91" s="125">
        <v>3.75</v>
      </c>
      <c r="Z91" s="127">
        <v>26</v>
      </c>
      <c r="AA91" s="125">
        <v>6.5</v>
      </c>
      <c r="AB91" s="127">
        <v>25</v>
      </c>
      <c r="AC91" s="125">
        <v>6.25</v>
      </c>
      <c r="AD91" s="128">
        <v>1</v>
      </c>
      <c r="AE91" s="125">
        <v>0.25</v>
      </c>
      <c r="AF91" s="127">
        <v>5</v>
      </c>
      <c r="AG91" s="125">
        <v>1.25</v>
      </c>
      <c r="AH91" s="127">
        <v>35</v>
      </c>
      <c r="AI91" s="125">
        <v>8.75</v>
      </c>
      <c r="AJ91" s="127">
        <v>0</v>
      </c>
      <c r="AK91" s="125">
        <v>0</v>
      </c>
      <c r="AL91" s="127">
        <v>127</v>
      </c>
      <c r="AM91" s="125">
        <v>31.75</v>
      </c>
      <c r="AN91" s="127">
        <v>162</v>
      </c>
      <c r="AO91" s="125">
        <v>40.5</v>
      </c>
      <c r="AP91" s="127">
        <v>255</v>
      </c>
      <c r="AQ91" s="125">
        <v>63.75</v>
      </c>
      <c r="AR91" s="127">
        <v>28</v>
      </c>
      <c r="AS91" s="125">
        <v>7</v>
      </c>
    </row>
    <row r="92" spans="1:45" ht="13.5" customHeight="1" x14ac:dyDescent="0.2">
      <c r="A92" s="124" t="s">
        <v>142</v>
      </c>
      <c r="B92" s="214" t="str">
        <f>'Incentive Goal'!B91</f>
        <v>SURRY</v>
      </c>
      <c r="C92" s="125">
        <v>7</v>
      </c>
      <c r="D92" s="125">
        <v>10</v>
      </c>
      <c r="E92" s="300">
        <v>2082</v>
      </c>
      <c r="F92" s="301">
        <v>297.42857142857144</v>
      </c>
      <c r="G92" s="302">
        <v>46</v>
      </c>
      <c r="H92" s="301">
        <v>6.5714285714285712</v>
      </c>
      <c r="I92" s="302">
        <v>58</v>
      </c>
      <c r="J92" s="301">
        <v>8.2857142857142865</v>
      </c>
      <c r="K92" s="126">
        <v>843183.72</v>
      </c>
      <c r="L92" s="126">
        <v>120454.81714285714</v>
      </c>
      <c r="M92" s="126">
        <v>84318.372000000003</v>
      </c>
      <c r="N92" s="129">
        <v>11822</v>
      </c>
      <c r="O92" s="125">
        <v>1688.8571428571429</v>
      </c>
      <c r="P92" s="129">
        <v>88</v>
      </c>
      <c r="Q92" s="125">
        <v>12.571428571428571</v>
      </c>
      <c r="R92" s="127">
        <v>235</v>
      </c>
      <c r="S92" s="125">
        <v>33.571428571428569</v>
      </c>
      <c r="T92" s="127">
        <v>1</v>
      </c>
      <c r="U92" s="125">
        <v>0.14285714285714285</v>
      </c>
      <c r="V92" s="127">
        <v>10</v>
      </c>
      <c r="W92" s="125">
        <v>1.4285714285714286</v>
      </c>
      <c r="X92" s="127">
        <v>50</v>
      </c>
      <c r="Y92" s="125">
        <v>7.1428571428571432</v>
      </c>
      <c r="Z92" s="127">
        <v>66</v>
      </c>
      <c r="AA92" s="125">
        <v>9.4285714285714288</v>
      </c>
      <c r="AB92" s="127">
        <v>61</v>
      </c>
      <c r="AC92" s="125">
        <v>8.7142857142857135</v>
      </c>
      <c r="AD92" s="128">
        <v>8</v>
      </c>
      <c r="AE92" s="125">
        <v>1.1428571428571428</v>
      </c>
      <c r="AF92" s="127">
        <v>9</v>
      </c>
      <c r="AG92" s="125">
        <v>1.2857142857142858</v>
      </c>
      <c r="AH92" s="127">
        <v>37</v>
      </c>
      <c r="AI92" s="125">
        <v>5.2857142857142856</v>
      </c>
      <c r="AJ92" s="127">
        <v>10</v>
      </c>
      <c r="AK92" s="125">
        <v>1.4285714285714286</v>
      </c>
      <c r="AL92" s="127">
        <v>237</v>
      </c>
      <c r="AM92" s="125">
        <v>33.857142857142854</v>
      </c>
      <c r="AN92" s="127">
        <v>256</v>
      </c>
      <c r="AO92" s="125">
        <v>36.571428571428569</v>
      </c>
      <c r="AP92" s="127">
        <v>1667</v>
      </c>
      <c r="AQ92" s="125">
        <v>238.14285714285714</v>
      </c>
      <c r="AR92" s="127">
        <v>123</v>
      </c>
      <c r="AS92" s="125">
        <v>17.571428571428573</v>
      </c>
    </row>
    <row r="93" spans="1:45" ht="13.5" customHeight="1" x14ac:dyDescent="0.2">
      <c r="A93" s="124" t="s">
        <v>344</v>
      </c>
      <c r="B93" s="214" t="str">
        <f>'Incentive Goal'!B92</f>
        <v>SWAIN</v>
      </c>
      <c r="C93" s="125">
        <v>2</v>
      </c>
      <c r="D93" s="125">
        <v>2.25</v>
      </c>
      <c r="E93" s="300">
        <v>402</v>
      </c>
      <c r="F93" s="301">
        <v>201</v>
      </c>
      <c r="G93" s="302">
        <v>9</v>
      </c>
      <c r="H93" s="301">
        <v>4.5</v>
      </c>
      <c r="I93" s="302">
        <v>10</v>
      </c>
      <c r="J93" s="301">
        <v>5</v>
      </c>
      <c r="K93" s="126">
        <v>184723.95</v>
      </c>
      <c r="L93" s="126">
        <v>92361.975000000006</v>
      </c>
      <c r="M93" s="126">
        <v>82099.53333333334</v>
      </c>
      <c r="N93" s="129">
        <v>2086</v>
      </c>
      <c r="O93" s="125">
        <v>1043</v>
      </c>
      <c r="P93" s="129">
        <v>8</v>
      </c>
      <c r="Q93" s="125">
        <v>4</v>
      </c>
      <c r="R93" s="127">
        <v>64</v>
      </c>
      <c r="S93" s="125">
        <v>32</v>
      </c>
      <c r="T93" s="127">
        <v>1</v>
      </c>
      <c r="U93" s="125">
        <v>0.5</v>
      </c>
      <c r="V93" s="127">
        <v>1</v>
      </c>
      <c r="W93" s="125">
        <v>0.5</v>
      </c>
      <c r="X93" s="127">
        <v>8</v>
      </c>
      <c r="Y93" s="125">
        <v>4</v>
      </c>
      <c r="Z93" s="127">
        <v>9</v>
      </c>
      <c r="AA93" s="125">
        <v>4.5</v>
      </c>
      <c r="AB93" s="127">
        <v>10</v>
      </c>
      <c r="AC93" s="125">
        <v>5</v>
      </c>
      <c r="AD93" s="128">
        <v>0</v>
      </c>
      <c r="AE93" s="125">
        <v>0</v>
      </c>
      <c r="AF93" s="127">
        <v>3</v>
      </c>
      <c r="AG93" s="125">
        <v>1.5</v>
      </c>
      <c r="AH93" s="127">
        <v>6</v>
      </c>
      <c r="AI93" s="125">
        <v>3</v>
      </c>
      <c r="AJ93" s="127">
        <v>0</v>
      </c>
      <c r="AK93" s="125">
        <v>0</v>
      </c>
      <c r="AL93" s="127">
        <v>15</v>
      </c>
      <c r="AM93" s="125">
        <v>7.5</v>
      </c>
      <c r="AN93" s="127">
        <v>51</v>
      </c>
      <c r="AO93" s="125">
        <v>25.5</v>
      </c>
      <c r="AP93" s="127">
        <v>53</v>
      </c>
      <c r="AQ93" s="125">
        <v>26.5</v>
      </c>
      <c r="AR93" s="127">
        <v>47</v>
      </c>
      <c r="AS93" s="125">
        <v>23.5</v>
      </c>
    </row>
    <row r="94" spans="1:45" ht="13.5" customHeight="1" x14ac:dyDescent="0.2">
      <c r="A94" s="124" t="s">
        <v>344</v>
      </c>
      <c r="B94" s="214" t="str">
        <f>'Incentive Goal'!B93</f>
        <v>TRANSYLVANIA</v>
      </c>
      <c r="C94" s="125">
        <v>2</v>
      </c>
      <c r="D94" s="125">
        <v>2</v>
      </c>
      <c r="E94" s="300">
        <v>755</v>
      </c>
      <c r="F94" s="301">
        <v>377.5</v>
      </c>
      <c r="G94" s="302">
        <v>15</v>
      </c>
      <c r="H94" s="301">
        <v>7.5</v>
      </c>
      <c r="I94" s="302">
        <v>23</v>
      </c>
      <c r="J94" s="301">
        <v>11.5</v>
      </c>
      <c r="K94" s="126">
        <v>312789.51</v>
      </c>
      <c r="L94" s="126">
        <v>156394.755</v>
      </c>
      <c r="M94" s="126">
        <v>156394.755</v>
      </c>
      <c r="N94" s="129">
        <v>3985</v>
      </c>
      <c r="O94" s="125">
        <v>1992.5</v>
      </c>
      <c r="P94" s="129">
        <v>42</v>
      </c>
      <c r="Q94" s="125">
        <v>21</v>
      </c>
      <c r="R94" s="127">
        <v>46</v>
      </c>
      <c r="S94" s="125">
        <v>23</v>
      </c>
      <c r="T94" s="127">
        <v>7</v>
      </c>
      <c r="U94" s="125">
        <v>3.5</v>
      </c>
      <c r="V94" s="127">
        <v>8</v>
      </c>
      <c r="W94" s="125">
        <v>4</v>
      </c>
      <c r="X94" s="127">
        <v>13</v>
      </c>
      <c r="Y94" s="125">
        <v>6.5</v>
      </c>
      <c r="Z94" s="127">
        <v>16</v>
      </c>
      <c r="AA94" s="125">
        <v>8</v>
      </c>
      <c r="AB94" s="127">
        <v>21</v>
      </c>
      <c r="AC94" s="125">
        <v>10.5</v>
      </c>
      <c r="AD94" s="128">
        <v>6</v>
      </c>
      <c r="AE94" s="125">
        <v>3</v>
      </c>
      <c r="AF94" s="127">
        <v>4</v>
      </c>
      <c r="AG94" s="125">
        <v>2</v>
      </c>
      <c r="AH94" s="127">
        <v>31</v>
      </c>
      <c r="AI94" s="125">
        <v>15.5</v>
      </c>
      <c r="AJ94" s="127">
        <v>0</v>
      </c>
      <c r="AK94" s="125">
        <v>0</v>
      </c>
      <c r="AL94" s="127">
        <v>100</v>
      </c>
      <c r="AM94" s="125">
        <v>50</v>
      </c>
      <c r="AN94" s="127">
        <v>240</v>
      </c>
      <c r="AO94" s="125">
        <v>120</v>
      </c>
      <c r="AP94" s="127">
        <v>211</v>
      </c>
      <c r="AQ94" s="125">
        <v>105.5</v>
      </c>
      <c r="AR94" s="127">
        <v>144</v>
      </c>
      <c r="AS94" s="125">
        <v>72</v>
      </c>
    </row>
    <row r="95" spans="1:45" ht="13.5" customHeight="1" x14ac:dyDescent="0.2">
      <c r="A95" s="124" t="s">
        <v>156</v>
      </c>
      <c r="B95" s="214" t="s">
        <v>96</v>
      </c>
      <c r="C95" s="125"/>
      <c r="D95" s="125"/>
      <c r="E95" s="300"/>
      <c r="F95" s="301"/>
      <c r="G95" s="302"/>
      <c r="H95" s="301" t="s">
        <v>156</v>
      </c>
      <c r="I95" s="302"/>
      <c r="J95" s="301" t="s">
        <v>156</v>
      </c>
      <c r="K95" s="126">
        <v>0</v>
      </c>
      <c r="L95" s="126" t="s">
        <v>156</v>
      </c>
      <c r="M95" s="126" t="s">
        <v>156</v>
      </c>
      <c r="N95" s="129">
        <v>649</v>
      </c>
      <c r="O95" s="125" t="s">
        <v>156</v>
      </c>
      <c r="P95" s="129">
        <v>0</v>
      </c>
      <c r="Q95" s="125" t="s">
        <v>156</v>
      </c>
      <c r="R95" s="127">
        <v>24</v>
      </c>
      <c r="S95" s="125" t="s">
        <v>156</v>
      </c>
      <c r="T95" s="127">
        <v>0</v>
      </c>
      <c r="U95" s="125" t="s">
        <v>156</v>
      </c>
      <c r="V95" s="127">
        <v>0</v>
      </c>
      <c r="W95" s="125" t="s">
        <v>156</v>
      </c>
      <c r="X95" s="127">
        <v>0</v>
      </c>
      <c r="Y95" s="125" t="s">
        <v>156</v>
      </c>
      <c r="Z95" s="127">
        <v>0</v>
      </c>
      <c r="AA95" s="125" t="s">
        <v>156</v>
      </c>
      <c r="AB95" s="127">
        <v>0</v>
      </c>
      <c r="AC95" s="125" t="s">
        <v>156</v>
      </c>
      <c r="AD95" s="128">
        <v>0</v>
      </c>
      <c r="AE95" s="125" t="s">
        <v>156</v>
      </c>
      <c r="AF95" s="127">
        <v>0</v>
      </c>
      <c r="AG95" s="125" t="s">
        <v>156</v>
      </c>
      <c r="AH95" s="127">
        <v>0</v>
      </c>
      <c r="AI95" s="125" t="s">
        <v>156</v>
      </c>
      <c r="AJ95" s="127">
        <v>0</v>
      </c>
      <c r="AK95" s="125" t="s">
        <v>156</v>
      </c>
      <c r="AL95" s="127">
        <v>0</v>
      </c>
      <c r="AM95" s="125" t="s">
        <v>156</v>
      </c>
      <c r="AN95" s="127">
        <v>0</v>
      </c>
      <c r="AO95" s="125" t="s">
        <v>156</v>
      </c>
      <c r="AP95" s="127">
        <v>0</v>
      </c>
      <c r="AQ95" s="125" t="s">
        <v>156</v>
      </c>
      <c r="AR95" s="127">
        <v>0</v>
      </c>
      <c r="AS95" s="125" t="s">
        <v>156</v>
      </c>
    </row>
    <row r="96" spans="1:45" ht="13.5" customHeight="1" x14ac:dyDescent="0.2">
      <c r="A96" s="124" t="s">
        <v>167</v>
      </c>
      <c r="B96" s="214" t="str">
        <f>'Incentive Goal'!B95</f>
        <v>TYRRELL</v>
      </c>
      <c r="C96" s="125">
        <v>0.5</v>
      </c>
      <c r="D96" s="125">
        <v>0.75</v>
      </c>
      <c r="E96" s="300">
        <v>187</v>
      </c>
      <c r="F96" s="301">
        <v>374</v>
      </c>
      <c r="G96" s="302">
        <v>3</v>
      </c>
      <c r="H96" s="301">
        <v>6</v>
      </c>
      <c r="I96" s="302">
        <v>2</v>
      </c>
      <c r="J96" s="301">
        <v>4</v>
      </c>
      <c r="K96" s="126">
        <v>86212.75</v>
      </c>
      <c r="L96" s="126">
        <v>172425.5</v>
      </c>
      <c r="M96" s="126">
        <v>114950.33333333333</v>
      </c>
      <c r="N96" s="129">
        <v>0</v>
      </c>
      <c r="O96" s="125">
        <v>0</v>
      </c>
      <c r="P96" s="129">
        <v>0</v>
      </c>
      <c r="Q96" s="125">
        <v>0</v>
      </c>
      <c r="R96" s="127">
        <v>0</v>
      </c>
      <c r="S96" s="125">
        <v>0</v>
      </c>
      <c r="T96" s="127">
        <v>0</v>
      </c>
      <c r="U96" s="125">
        <v>0</v>
      </c>
      <c r="V96" s="127">
        <v>0</v>
      </c>
      <c r="W96" s="125">
        <v>0</v>
      </c>
      <c r="X96" s="127">
        <v>0</v>
      </c>
      <c r="Y96" s="125">
        <v>0</v>
      </c>
      <c r="Z96" s="127">
        <v>0</v>
      </c>
      <c r="AA96" s="125">
        <v>0</v>
      </c>
      <c r="AB96" s="127">
        <v>0</v>
      </c>
      <c r="AC96" s="125">
        <v>0</v>
      </c>
      <c r="AD96" s="128">
        <v>0</v>
      </c>
      <c r="AE96" s="125">
        <v>0</v>
      </c>
      <c r="AF96" s="127">
        <v>0</v>
      </c>
      <c r="AG96" s="125">
        <v>0</v>
      </c>
      <c r="AH96" s="127">
        <v>0</v>
      </c>
      <c r="AI96" s="125">
        <v>0</v>
      </c>
      <c r="AJ96" s="127">
        <v>2</v>
      </c>
      <c r="AK96" s="125">
        <v>4</v>
      </c>
      <c r="AL96" s="127">
        <v>19</v>
      </c>
      <c r="AM96" s="125">
        <v>38</v>
      </c>
      <c r="AN96" s="127">
        <v>0</v>
      </c>
      <c r="AO96" s="125">
        <v>0</v>
      </c>
      <c r="AP96" s="127">
        <v>4</v>
      </c>
      <c r="AQ96" s="125">
        <v>8</v>
      </c>
      <c r="AR96" s="127">
        <v>16</v>
      </c>
      <c r="AS96" s="125">
        <v>32</v>
      </c>
    </row>
    <row r="97" spans="1:45" ht="13.5" customHeight="1" x14ac:dyDescent="0.2">
      <c r="A97" s="124" t="s">
        <v>154</v>
      </c>
      <c r="B97" s="214" t="str">
        <f>'Incentive Goal'!B96</f>
        <v>UNION</v>
      </c>
      <c r="C97" s="125">
        <v>9</v>
      </c>
      <c r="D97" s="125">
        <v>14</v>
      </c>
      <c r="E97" s="300">
        <v>4695</v>
      </c>
      <c r="F97" s="301">
        <v>521.66666666666663</v>
      </c>
      <c r="G97" s="302">
        <v>46</v>
      </c>
      <c r="H97" s="301">
        <v>5.1111111111111107</v>
      </c>
      <c r="I97" s="302">
        <v>101</v>
      </c>
      <c r="J97" s="301">
        <v>11.222222222222221</v>
      </c>
      <c r="K97" s="126">
        <v>2433355.66</v>
      </c>
      <c r="L97" s="126">
        <v>270372.85111111111</v>
      </c>
      <c r="M97" s="126">
        <v>173811.11857142858</v>
      </c>
      <c r="N97" s="129">
        <v>19765</v>
      </c>
      <c r="O97" s="125">
        <v>2196.1111111111113</v>
      </c>
      <c r="P97" s="129">
        <v>70</v>
      </c>
      <c r="Q97" s="125">
        <v>7.7777777777777777</v>
      </c>
      <c r="R97" s="127">
        <v>277</v>
      </c>
      <c r="S97" s="125">
        <v>30.777777777777779</v>
      </c>
      <c r="T97" s="127">
        <v>6</v>
      </c>
      <c r="U97" s="125">
        <v>0.66666666666666663</v>
      </c>
      <c r="V97" s="127">
        <v>33</v>
      </c>
      <c r="W97" s="125">
        <v>3.6666666666666665</v>
      </c>
      <c r="X97" s="127">
        <v>47</v>
      </c>
      <c r="Y97" s="125">
        <v>5.2222222222222223</v>
      </c>
      <c r="Z97" s="127">
        <v>95</v>
      </c>
      <c r="AA97" s="125">
        <v>10.555555555555555</v>
      </c>
      <c r="AB97" s="127">
        <v>90</v>
      </c>
      <c r="AC97" s="125">
        <v>10</v>
      </c>
      <c r="AD97" s="128">
        <v>4</v>
      </c>
      <c r="AE97" s="125">
        <v>0.44444444444444442</v>
      </c>
      <c r="AF97" s="127">
        <v>48</v>
      </c>
      <c r="AG97" s="125">
        <v>5.333333333333333</v>
      </c>
      <c r="AH97" s="127">
        <v>85</v>
      </c>
      <c r="AI97" s="125">
        <v>9.4444444444444446</v>
      </c>
      <c r="AJ97" s="127">
        <v>19</v>
      </c>
      <c r="AK97" s="125">
        <v>2.1111111111111112</v>
      </c>
      <c r="AL97" s="127">
        <v>460</v>
      </c>
      <c r="AM97" s="125">
        <v>51.111111111111114</v>
      </c>
      <c r="AN97" s="127">
        <v>347</v>
      </c>
      <c r="AO97" s="125">
        <v>38.555555555555557</v>
      </c>
      <c r="AP97" s="127">
        <v>856</v>
      </c>
      <c r="AQ97" s="125">
        <v>95.111111111111114</v>
      </c>
      <c r="AR97" s="127">
        <v>231</v>
      </c>
      <c r="AS97" s="125">
        <v>25.666666666666668</v>
      </c>
    </row>
    <row r="98" spans="1:45" ht="13.5" customHeight="1" x14ac:dyDescent="0.2">
      <c r="A98" s="124" t="s">
        <v>304</v>
      </c>
      <c r="B98" s="214" t="str">
        <f>'Incentive Goal'!B97</f>
        <v>VANCE</v>
      </c>
      <c r="C98" s="125">
        <v>10.5</v>
      </c>
      <c r="D98" s="125">
        <v>12</v>
      </c>
      <c r="E98" s="300">
        <v>3027</v>
      </c>
      <c r="F98" s="301">
        <v>288.28571428571428</v>
      </c>
      <c r="G98" s="302">
        <v>71</v>
      </c>
      <c r="H98" s="301">
        <v>6.7619047619047619</v>
      </c>
      <c r="I98" s="302">
        <v>47</v>
      </c>
      <c r="J98" s="301">
        <v>4.4761904761904763</v>
      </c>
      <c r="K98" s="126">
        <v>1179729.9199999999</v>
      </c>
      <c r="L98" s="126">
        <v>112355.23047619047</v>
      </c>
      <c r="M98" s="126">
        <v>98310.82666666666</v>
      </c>
      <c r="N98" s="129">
        <v>15735</v>
      </c>
      <c r="O98" s="125">
        <v>1498.5714285714287</v>
      </c>
      <c r="P98" s="129">
        <v>63</v>
      </c>
      <c r="Q98" s="125">
        <v>6</v>
      </c>
      <c r="R98" s="127">
        <v>191</v>
      </c>
      <c r="S98" s="125">
        <v>18.19047619047619</v>
      </c>
      <c r="T98" s="127">
        <v>4</v>
      </c>
      <c r="U98" s="125">
        <v>0.38095238095238093</v>
      </c>
      <c r="V98" s="127">
        <v>34</v>
      </c>
      <c r="W98" s="125">
        <v>3.2380952380952381</v>
      </c>
      <c r="X98" s="127">
        <v>75</v>
      </c>
      <c r="Y98" s="125">
        <v>7.1428571428571432</v>
      </c>
      <c r="Z98" s="127">
        <v>77</v>
      </c>
      <c r="AA98" s="125">
        <v>7.333333333333333</v>
      </c>
      <c r="AB98" s="127">
        <v>43</v>
      </c>
      <c r="AC98" s="125">
        <v>4.0952380952380949</v>
      </c>
      <c r="AD98" s="128">
        <v>11</v>
      </c>
      <c r="AE98" s="125">
        <v>1.0476190476190477</v>
      </c>
      <c r="AF98" s="127">
        <v>31</v>
      </c>
      <c r="AG98" s="125">
        <v>2.9523809523809526</v>
      </c>
      <c r="AH98" s="127">
        <v>55</v>
      </c>
      <c r="AI98" s="125">
        <v>5.2380952380952381</v>
      </c>
      <c r="AJ98" s="127">
        <v>1</v>
      </c>
      <c r="AK98" s="125">
        <v>9.5238095238095233E-2</v>
      </c>
      <c r="AL98" s="127">
        <v>659</v>
      </c>
      <c r="AM98" s="125">
        <v>62.761904761904759</v>
      </c>
      <c r="AN98" s="127">
        <v>744</v>
      </c>
      <c r="AO98" s="125">
        <v>70.857142857142861</v>
      </c>
      <c r="AP98" s="127">
        <v>1036</v>
      </c>
      <c r="AQ98" s="125">
        <v>98.666666666666671</v>
      </c>
      <c r="AR98" s="127">
        <v>156</v>
      </c>
      <c r="AS98" s="125">
        <v>14.857142857142858</v>
      </c>
    </row>
    <row r="99" spans="1:45" ht="13.5" customHeight="1" x14ac:dyDescent="0.2">
      <c r="A99" s="124" t="s">
        <v>304</v>
      </c>
      <c r="B99" s="214" t="str">
        <f>'Incentive Goal'!B98</f>
        <v>WAKE</v>
      </c>
      <c r="C99" s="125">
        <v>50</v>
      </c>
      <c r="D99" s="125">
        <v>79</v>
      </c>
      <c r="E99" s="300">
        <v>19758</v>
      </c>
      <c r="F99" s="301">
        <v>395.16</v>
      </c>
      <c r="G99" s="302">
        <v>309</v>
      </c>
      <c r="H99" s="301">
        <v>6.18</v>
      </c>
      <c r="I99" s="302">
        <v>296</v>
      </c>
      <c r="J99" s="301">
        <v>5.92</v>
      </c>
      <c r="K99" s="126">
        <v>10967385.52</v>
      </c>
      <c r="L99" s="126">
        <v>219347.71039999998</v>
      </c>
      <c r="M99" s="126">
        <v>138827.66481012659</v>
      </c>
      <c r="N99" s="129">
        <v>84957</v>
      </c>
      <c r="O99" s="125">
        <v>1699.14</v>
      </c>
      <c r="P99" s="129">
        <v>742</v>
      </c>
      <c r="Q99" s="125">
        <v>14.84</v>
      </c>
      <c r="R99" s="127">
        <v>1246</v>
      </c>
      <c r="S99" s="125">
        <v>24.92</v>
      </c>
      <c r="T99" s="127">
        <v>58</v>
      </c>
      <c r="U99" s="125">
        <v>1.1599999999999999</v>
      </c>
      <c r="V99" s="127">
        <v>145</v>
      </c>
      <c r="W99" s="125">
        <v>2.9</v>
      </c>
      <c r="X99" s="127">
        <v>320</v>
      </c>
      <c r="Y99" s="125">
        <v>6.4</v>
      </c>
      <c r="Z99" s="127">
        <v>440</v>
      </c>
      <c r="AA99" s="125">
        <v>8.8000000000000007</v>
      </c>
      <c r="AB99" s="127">
        <v>287</v>
      </c>
      <c r="AC99" s="125">
        <v>5.74</v>
      </c>
      <c r="AD99" s="128">
        <v>17</v>
      </c>
      <c r="AE99" s="125">
        <v>0.34</v>
      </c>
      <c r="AF99" s="127">
        <v>140</v>
      </c>
      <c r="AG99" s="125">
        <v>2.8</v>
      </c>
      <c r="AH99" s="127">
        <v>540</v>
      </c>
      <c r="AI99" s="125">
        <v>10.8</v>
      </c>
      <c r="AJ99" s="127">
        <v>60</v>
      </c>
      <c r="AK99" s="125">
        <v>1.2</v>
      </c>
      <c r="AL99" s="127">
        <v>2563</v>
      </c>
      <c r="AM99" s="125">
        <v>51.26</v>
      </c>
      <c r="AN99" s="127">
        <v>1081</v>
      </c>
      <c r="AO99" s="125">
        <v>21.62</v>
      </c>
      <c r="AP99" s="127">
        <v>4047</v>
      </c>
      <c r="AQ99" s="125">
        <v>80.94</v>
      </c>
      <c r="AR99" s="127">
        <v>223</v>
      </c>
      <c r="AS99" s="125">
        <v>4.46</v>
      </c>
    </row>
    <row r="100" spans="1:45" ht="13.5" customHeight="1" x14ac:dyDescent="0.2">
      <c r="A100" s="124" t="s">
        <v>304</v>
      </c>
      <c r="B100" s="214" t="str">
        <f>'Incentive Goal'!B99</f>
        <v>WARREN</v>
      </c>
      <c r="C100" s="125">
        <v>4</v>
      </c>
      <c r="D100" s="125">
        <v>6</v>
      </c>
      <c r="E100" s="300">
        <v>1101</v>
      </c>
      <c r="F100" s="301">
        <v>275.25</v>
      </c>
      <c r="G100" s="302">
        <v>17</v>
      </c>
      <c r="H100" s="301">
        <v>4.25</v>
      </c>
      <c r="I100" s="302">
        <v>16</v>
      </c>
      <c r="J100" s="301">
        <v>4</v>
      </c>
      <c r="K100" s="126">
        <v>490049.99</v>
      </c>
      <c r="L100" s="126">
        <v>122512.4975</v>
      </c>
      <c r="M100" s="126">
        <v>81674.998333333337</v>
      </c>
      <c r="N100" s="129">
        <v>6005</v>
      </c>
      <c r="O100" s="125">
        <v>1501.25</v>
      </c>
      <c r="P100" s="129">
        <v>26</v>
      </c>
      <c r="Q100" s="125">
        <v>6.5</v>
      </c>
      <c r="R100" s="127">
        <v>227</v>
      </c>
      <c r="S100" s="125">
        <v>56.75</v>
      </c>
      <c r="T100" s="127">
        <v>1</v>
      </c>
      <c r="U100" s="125">
        <v>0.25</v>
      </c>
      <c r="V100" s="127">
        <v>2</v>
      </c>
      <c r="W100" s="125">
        <v>0.5</v>
      </c>
      <c r="X100" s="127">
        <v>16</v>
      </c>
      <c r="Y100" s="125">
        <v>4</v>
      </c>
      <c r="Z100" s="127">
        <v>14</v>
      </c>
      <c r="AA100" s="125">
        <v>3.5</v>
      </c>
      <c r="AB100" s="127">
        <v>22</v>
      </c>
      <c r="AC100" s="125">
        <v>5.5</v>
      </c>
      <c r="AD100" s="128">
        <v>23</v>
      </c>
      <c r="AE100" s="125">
        <v>5.75</v>
      </c>
      <c r="AF100" s="127">
        <v>17</v>
      </c>
      <c r="AG100" s="125">
        <v>4.25</v>
      </c>
      <c r="AH100" s="127">
        <v>25</v>
      </c>
      <c r="AI100" s="125">
        <v>6.25</v>
      </c>
      <c r="AJ100" s="127">
        <v>11</v>
      </c>
      <c r="AK100" s="125">
        <v>2.75</v>
      </c>
      <c r="AL100" s="127">
        <v>265</v>
      </c>
      <c r="AM100" s="125">
        <v>66.25</v>
      </c>
      <c r="AN100" s="127">
        <v>204</v>
      </c>
      <c r="AO100" s="125">
        <v>51</v>
      </c>
      <c r="AP100" s="127">
        <v>795</v>
      </c>
      <c r="AQ100" s="125">
        <v>198.75</v>
      </c>
      <c r="AR100" s="127">
        <v>120</v>
      </c>
      <c r="AS100" s="125">
        <v>30</v>
      </c>
    </row>
    <row r="101" spans="1:45" ht="13.5" customHeight="1" x14ac:dyDescent="0.2">
      <c r="A101" s="124" t="s">
        <v>167</v>
      </c>
      <c r="B101" s="214" t="str">
        <f>'Incentive Goal'!B100</f>
        <v>WASHINGTON</v>
      </c>
      <c r="C101" s="125">
        <v>3.5</v>
      </c>
      <c r="D101" s="125">
        <v>4.25</v>
      </c>
      <c r="E101" s="300">
        <v>1127</v>
      </c>
      <c r="F101" s="301">
        <v>322</v>
      </c>
      <c r="G101" s="302">
        <v>7</v>
      </c>
      <c r="H101" s="301">
        <v>2</v>
      </c>
      <c r="I101" s="302">
        <v>11</v>
      </c>
      <c r="J101" s="301">
        <v>3.1428571428571428</v>
      </c>
      <c r="K101" s="126">
        <v>351987.41</v>
      </c>
      <c r="L101" s="126">
        <v>100567.83142857142</v>
      </c>
      <c r="M101" s="126">
        <v>82820.567058823523</v>
      </c>
      <c r="N101" s="129">
        <v>6449</v>
      </c>
      <c r="O101" s="125">
        <v>1842.5714285714287</v>
      </c>
      <c r="P101" s="129">
        <v>26</v>
      </c>
      <c r="Q101" s="125">
        <v>7.4285714285714288</v>
      </c>
      <c r="R101" s="127">
        <v>146</v>
      </c>
      <c r="S101" s="125">
        <v>41.714285714285715</v>
      </c>
      <c r="T101" s="127">
        <v>7</v>
      </c>
      <c r="U101" s="125">
        <v>2</v>
      </c>
      <c r="V101" s="127">
        <v>4</v>
      </c>
      <c r="W101" s="125">
        <v>1.1428571428571428</v>
      </c>
      <c r="X101" s="127">
        <v>13</v>
      </c>
      <c r="Y101" s="125">
        <v>3.7142857142857144</v>
      </c>
      <c r="Z101" s="127">
        <v>8</v>
      </c>
      <c r="AA101" s="125">
        <v>2.2857142857142856</v>
      </c>
      <c r="AB101" s="127">
        <v>10</v>
      </c>
      <c r="AC101" s="125">
        <v>2.8571428571428572</v>
      </c>
      <c r="AD101" s="128">
        <v>3</v>
      </c>
      <c r="AE101" s="125">
        <v>0.8571428571428571</v>
      </c>
      <c r="AF101" s="127">
        <v>26</v>
      </c>
      <c r="AG101" s="125">
        <v>7.4285714285714288</v>
      </c>
      <c r="AH101" s="127">
        <v>11</v>
      </c>
      <c r="AI101" s="125">
        <v>3.1428571428571428</v>
      </c>
      <c r="AJ101" s="127">
        <v>2</v>
      </c>
      <c r="AK101" s="125">
        <v>0.5714285714285714</v>
      </c>
      <c r="AL101" s="127">
        <v>147</v>
      </c>
      <c r="AM101" s="125">
        <v>42</v>
      </c>
      <c r="AN101" s="127">
        <v>188</v>
      </c>
      <c r="AO101" s="125">
        <v>53.714285714285715</v>
      </c>
      <c r="AP101" s="127">
        <v>105</v>
      </c>
      <c r="AQ101" s="125">
        <v>30</v>
      </c>
      <c r="AR101" s="127">
        <v>64</v>
      </c>
      <c r="AS101" s="125">
        <v>18.285714285714285</v>
      </c>
    </row>
    <row r="102" spans="1:45" ht="13.5" customHeight="1" x14ac:dyDescent="0.2">
      <c r="A102" s="124" t="s">
        <v>153</v>
      </c>
      <c r="B102" s="214" t="str">
        <f>'Incentive Goal'!B101</f>
        <v>WATAUGA</v>
      </c>
      <c r="C102" s="125">
        <v>1</v>
      </c>
      <c r="D102" s="125">
        <v>2</v>
      </c>
      <c r="E102" s="300">
        <v>669</v>
      </c>
      <c r="F102" s="301">
        <v>669</v>
      </c>
      <c r="G102" s="302">
        <v>4</v>
      </c>
      <c r="H102" s="301">
        <v>4</v>
      </c>
      <c r="I102" s="302">
        <v>16</v>
      </c>
      <c r="J102" s="301">
        <v>16</v>
      </c>
      <c r="K102" s="126">
        <v>427262.17</v>
      </c>
      <c r="L102" s="126">
        <v>427262.17</v>
      </c>
      <c r="M102" s="126">
        <v>213631.08499999999</v>
      </c>
      <c r="N102" s="129">
        <v>2962</v>
      </c>
      <c r="O102" s="125">
        <v>2962</v>
      </c>
      <c r="P102" s="129">
        <v>18</v>
      </c>
      <c r="Q102" s="125">
        <v>18</v>
      </c>
      <c r="R102" s="127">
        <v>36</v>
      </c>
      <c r="S102" s="125">
        <v>36</v>
      </c>
      <c r="T102" s="127">
        <v>0</v>
      </c>
      <c r="U102" s="125">
        <v>0</v>
      </c>
      <c r="V102" s="127">
        <v>3</v>
      </c>
      <c r="W102" s="125">
        <v>3</v>
      </c>
      <c r="X102" s="127">
        <v>5</v>
      </c>
      <c r="Y102" s="125">
        <v>5</v>
      </c>
      <c r="Z102" s="127">
        <v>33</v>
      </c>
      <c r="AA102" s="125">
        <v>33</v>
      </c>
      <c r="AB102" s="127">
        <v>17</v>
      </c>
      <c r="AC102" s="125">
        <v>17</v>
      </c>
      <c r="AD102" s="128">
        <v>1</v>
      </c>
      <c r="AE102" s="125">
        <v>1</v>
      </c>
      <c r="AF102" s="127">
        <v>2</v>
      </c>
      <c r="AG102" s="125">
        <v>2</v>
      </c>
      <c r="AH102" s="127">
        <v>26</v>
      </c>
      <c r="AI102" s="125">
        <v>26</v>
      </c>
      <c r="AJ102" s="127">
        <v>2</v>
      </c>
      <c r="AK102" s="125">
        <v>2</v>
      </c>
      <c r="AL102" s="127">
        <v>73</v>
      </c>
      <c r="AM102" s="125">
        <v>73</v>
      </c>
      <c r="AN102" s="127">
        <v>207</v>
      </c>
      <c r="AO102" s="125">
        <v>207</v>
      </c>
      <c r="AP102" s="127">
        <v>74</v>
      </c>
      <c r="AQ102" s="125">
        <v>74</v>
      </c>
      <c r="AR102" s="127">
        <v>68</v>
      </c>
      <c r="AS102" s="125">
        <v>68</v>
      </c>
    </row>
    <row r="103" spans="1:45" ht="13.5" customHeight="1" x14ac:dyDescent="0.2">
      <c r="A103" s="124" t="s">
        <v>304</v>
      </c>
      <c r="B103" s="214" t="str">
        <f>'Incentive Goal'!B102</f>
        <v>WAYNE</v>
      </c>
      <c r="C103" s="125">
        <v>13</v>
      </c>
      <c r="D103" s="125">
        <v>20</v>
      </c>
      <c r="E103" s="300">
        <v>8712</v>
      </c>
      <c r="F103" s="301">
        <v>670.15384615384619</v>
      </c>
      <c r="G103" s="302">
        <v>50</v>
      </c>
      <c r="H103" s="301">
        <v>3.8461538461538463</v>
      </c>
      <c r="I103" s="302">
        <v>38</v>
      </c>
      <c r="J103" s="301">
        <v>2.9230769230769229</v>
      </c>
      <c r="K103" s="126">
        <v>2741964.59</v>
      </c>
      <c r="L103" s="126">
        <v>210920.35307692306</v>
      </c>
      <c r="M103" s="126">
        <v>137098.22949999999</v>
      </c>
      <c r="N103" s="129">
        <v>39254</v>
      </c>
      <c r="O103" s="125">
        <v>3019.5384615384614</v>
      </c>
      <c r="P103" s="129">
        <v>192</v>
      </c>
      <c r="Q103" s="125">
        <v>14.76923076923077</v>
      </c>
      <c r="R103" s="127">
        <v>1870</v>
      </c>
      <c r="S103" s="125">
        <v>143.84615384615384</v>
      </c>
      <c r="T103" s="127">
        <v>295</v>
      </c>
      <c r="U103" s="125">
        <v>22.692307692307693</v>
      </c>
      <c r="V103" s="127">
        <v>31</v>
      </c>
      <c r="W103" s="125">
        <v>2.3846153846153846</v>
      </c>
      <c r="X103" s="127">
        <v>46</v>
      </c>
      <c r="Y103" s="125">
        <v>3.5384615384615383</v>
      </c>
      <c r="Z103" s="127">
        <v>92</v>
      </c>
      <c r="AA103" s="125">
        <v>7.0769230769230766</v>
      </c>
      <c r="AB103" s="127">
        <v>30</v>
      </c>
      <c r="AC103" s="125">
        <v>2.3076923076923075</v>
      </c>
      <c r="AD103" s="128">
        <v>3</v>
      </c>
      <c r="AE103" s="125">
        <v>0.23076923076923078</v>
      </c>
      <c r="AF103" s="127">
        <v>32</v>
      </c>
      <c r="AG103" s="125">
        <v>2.4615384615384617</v>
      </c>
      <c r="AH103" s="127">
        <v>218</v>
      </c>
      <c r="AI103" s="125">
        <v>16.76923076923077</v>
      </c>
      <c r="AJ103" s="127">
        <v>1</v>
      </c>
      <c r="AK103" s="125">
        <v>7.6923076923076927E-2</v>
      </c>
      <c r="AL103" s="127">
        <v>876</v>
      </c>
      <c r="AM103" s="125">
        <v>67.384615384615387</v>
      </c>
      <c r="AN103" s="127">
        <v>507</v>
      </c>
      <c r="AO103" s="125">
        <v>39</v>
      </c>
      <c r="AP103" s="127">
        <v>1276</v>
      </c>
      <c r="AQ103" s="125">
        <v>98.15384615384616</v>
      </c>
      <c r="AR103" s="127">
        <v>123</v>
      </c>
      <c r="AS103" s="125">
        <v>9.4615384615384617</v>
      </c>
    </row>
    <row r="104" spans="1:45" ht="13.5" customHeight="1" x14ac:dyDescent="0.2">
      <c r="A104" s="124" t="s">
        <v>153</v>
      </c>
      <c r="B104" s="214" t="str">
        <f>'Incentive Goal'!B103</f>
        <v>WILKES</v>
      </c>
      <c r="C104" s="125">
        <v>6</v>
      </c>
      <c r="D104" s="125">
        <v>8</v>
      </c>
      <c r="E104" s="300">
        <v>2803</v>
      </c>
      <c r="F104" s="301">
        <v>467.16666666666669</v>
      </c>
      <c r="G104" s="302">
        <v>60</v>
      </c>
      <c r="H104" s="301">
        <v>10</v>
      </c>
      <c r="I104" s="302">
        <v>72</v>
      </c>
      <c r="J104" s="301">
        <v>12</v>
      </c>
      <c r="K104" s="126">
        <v>876672.52</v>
      </c>
      <c r="L104" s="126">
        <v>146112.08666666667</v>
      </c>
      <c r="M104" s="126">
        <v>109584.065</v>
      </c>
      <c r="N104" s="129">
        <v>15832</v>
      </c>
      <c r="O104" s="125">
        <v>2638.6666666666665</v>
      </c>
      <c r="P104" s="129">
        <v>81</v>
      </c>
      <c r="Q104" s="125">
        <v>13.5</v>
      </c>
      <c r="R104" s="127">
        <v>174</v>
      </c>
      <c r="S104" s="125">
        <v>29</v>
      </c>
      <c r="T104" s="127">
        <v>9</v>
      </c>
      <c r="U104" s="125">
        <v>1.5</v>
      </c>
      <c r="V104" s="127">
        <v>21</v>
      </c>
      <c r="W104" s="125">
        <v>3.5</v>
      </c>
      <c r="X104" s="127">
        <v>61</v>
      </c>
      <c r="Y104" s="125">
        <v>10.166666666666666</v>
      </c>
      <c r="Z104" s="127">
        <v>87</v>
      </c>
      <c r="AA104" s="125">
        <v>14.5</v>
      </c>
      <c r="AB104" s="127">
        <v>72</v>
      </c>
      <c r="AC104" s="125">
        <v>12</v>
      </c>
      <c r="AD104" s="128">
        <v>4</v>
      </c>
      <c r="AE104" s="125">
        <v>0.66666666666666663</v>
      </c>
      <c r="AF104" s="127">
        <v>8</v>
      </c>
      <c r="AG104" s="125">
        <v>1.3333333333333333</v>
      </c>
      <c r="AH104" s="127">
        <v>49</v>
      </c>
      <c r="AI104" s="125">
        <v>8.1666666666666661</v>
      </c>
      <c r="AJ104" s="127">
        <v>14</v>
      </c>
      <c r="AK104" s="125">
        <v>2.3333333333333335</v>
      </c>
      <c r="AL104" s="127">
        <v>447</v>
      </c>
      <c r="AM104" s="125">
        <v>74.5</v>
      </c>
      <c r="AN104" s="127">
        <v>728</v>
      </c>
      <c r="AO104" s="125">
        <v>121.33333333333333</v>
      </c>
      <c r="AP104" s="127">
        <v>2340</v>
      </c>
      <c r="AQ104" s="125">
        <v>390</v>
      </c>
      <c r="AR104" s="127">
        <v>334</v>
      </c>
      <c r="AS104" s="125">
        <v>55.666666666666664</v>
      </c>
    </row>
    <row r="105" spans="1:45" ht="13.5" customHeight="1" x14ac:dyDescent="0.2">
      <c r="A105" s="124" t="s">
        <v>304</v>
      </c>
      <c r="B105" s="214" t="str">
        <f>'Incentive Goal'!B104</f>
        <v>WILSON</v>
      </c>
      <c r="C105" s="125">
        <v>13</v>
      </c>
      <c r="D105" s="125">
        <v>19.5</v>
      </c>
      <c r="E105" s="300">
        <v>5047</v>
      </c>
      <c r="F105" s="301">
        <v>388.23076923076923</v>
      </c>
      <c r="G105" s="302">
        <v>94</v>
      </c>
      <c r="H105" s="301">
        <v>7.2307692307692308</v>
      </c>
      <c r="I105" s="302">
        <v>73</v>
      </c>
      <c r="J105" s="301">
        <v>5.615384615384615</v>
      </c>
      <c r="K105" s="126">
        <v>2117154.42</v>
      </c>
      <c r="L105" s="126">
        <v>162858.03230769231</v>
      </c>
      <c r="M105" s="126">
        <v>108572.02153846153</v>
      </c>
      <c r="N105" s="129">
        <v>30996</v>
      </c>
      <c r="O105" s="125">
        <v>2384.3076923076924</v>
      </c>
      <c r="P105" s="129">
        <v>265</v>
      </c>
      <c r="Q105" s="125">
        <v>20.384615384615383</v>
      </c>
      <c r="R105" s="127">
        <v>1050</v>
      </c>
      <c r="S105" s="125">
        <v>80.769230769230774</v>
      </c>
      <c r="T105" s="127">
        <v>154</v>
      </c>
      <c r="U105" s="125">
        <v>11.846153846153847</v>
      </c>
      <c r="V105" s="127">
        <v>57</v>
      </c>
      <c r="W105" s="125">
        <v>4.384615384615385</v>
      </c>
      <c r="X105" s="127">
        <v>101</v>
      </c>
      <c r="Y105" s="125">
        <v>7.7692307692307692</v>
      </c>
      <c r="Z105" s="127">
        <v>173</v>
      </c>
      <c r="AA105" s="125">
        <v>13.307692307692308</v>
      </c>
      <c r="AB105" s="127">
        <v>55</v>
      </c>
      <c r="AC105" s="125">
        <v>4.2307692307692308</v>
      </c>
      <c r="AD105" s="128">
        <v>44</v>
      </c>
      <c r="AE105" s="125">
        <v>3.3846153846153846</v>
      </c>
      <c r="AF105" s="127">
        <v>24</v>
      </c>
      <c r="AG105" s="125">
        <v>1.8461538461538463</v>
      </c>
      <c r="AH105" s="127">
        <v>111</v>
      </c>
      <c r="AI105" s="125">
        <v>8.5384615384615383</v>
      </c>
      <c r="AJ105" s="127">
        <v>12</v>
      </c>
      <c r="AK105" s="125">
        <v>0.92307692307692313</v>
      </c>
      <c r="AL105" s="127">
        <v>1075</v>
      </c>
      <c r="AM105" s="125">
        <v>82.692307692307693</v>
      </c>
      <c r="AN105" s="127">
        <v>713</v>
      </c>
      <c r="AO105" s="125">
        <v>54.846153846153847</v>
      </c>
      <c r="AP105" s="127">
        <v>1781</v>
      </c>
      <c r="AQ105" s="125">
        <v>137</v>
      </c>
      <c r="AR105" s="127">
        <v>494</v>
      </c>
      <c r="AS105" s="125">
        <v>38</v>
      </c>
    </row>
    <row r="106" spans="1:45" ht="13.5" customHeight="1" x14ac:dyDescent="0.2">
      <c r="A106" s="124" t="s">
        <v>142</v>
      </c>
      <c r="B106" s="214" t="str">
        <f>'Incentive Goal'!B105</f>
        <v>YADKIN</v>
      </c>
      <c r="C106" s="125">
        <v>3.8</v>
      </c>
      <c r="D106" s="125">
        <v>3.8</v>
      </c>
      <c r="E106" s="300">
        <v>1128</v>
      </c>
      <c r="F106" s="301">
        <v>296.84210526315792</v>
      </c>
      <c r="G106" s="302">
        <v>16</v>
      </c>
      <c r="H106" s="301">
        <v>4.2105263157894735</v>
      </c>
      <c r="I106" s="302">
        <v>31</v>
      </c>
      <c r="J106" s="301">
        <v>8.1578947368421062</v>
      </c>
      <c r="K106" s="126">
        <v>469212.75</v>
      </c>
      <c r="L106" s="126">
        <v>123477.03947368421</v>
      </c>
      <c r="M106" s="126">
        <v>123477.03947368421</v>
      </c>
      <c r="N106" s="129">
        <v>4962</v>
      </c>
      <c r="O106" s="125">
        <v>1305.7894736842106</v>
      </c>
      <c r="P106" s="129">
        <v>27</v>
      </c>
      <c r="Q106" s="125">
        <v>7.1052631578947372</v>
      </c>
      <c r="R106" s="127">
        <v>76</v>
      </c>
      <c r="S106" s="125">
        <v>20</v>
      </c>
      <c r="T106" s="127">
        <v>2</v>
      </c>
      <c r="U106" s="125">
        <v>0.52631578947368418</v>
      </c>
      <c r="V106" s="127">
        <v>1</v>
      </c>
      <c r="W106" s="125">
        <v>0.26315789473684209</v>
      </c>
      <c r="X106" s="127">
        <v>18</v>
      </c>
      <c r="Y106" s="125">
        <v>4.7368421052631584</v>
      </c>
      <c r="Z106" s="127">
        <v>35</v>
      </c>
      <c r="AA106" s="125">
        <v>9.2105263157894743</v>
      </c>
      <c r="AB106" s="127">
        <v>33</v>
      </c>
      <c r="AC106" s="125">
        <v>8.6842105263157894</v>
      </c>
      <c r="AD106" s="128">
        <v>7</v>
      </c>
      <c r="AE106" s="125">
        <v>1.8421052631578949</v>
      </c>
      <c r="AF106" s="127">
        <v>8</v>
      </c>
      <c r="AG106" s="125">
        <v>2.1052631578947367</v>
      </c>
      <c r="AH106" s="127">
        <v>25</v>
      </c>
      <c r="AI106" s="125">
        <v>6.5789473684210531</v>
      </c>
      <c r="AJ106" s="127">
        <v>3</v>
      </c>
      <c r="AK106" s="125">
        <v>0.78947368421052633</v>
      </c>
      <c r="AL106" s="127">
        <v>171</v>
      </c>
      <c r="AM106" s="125">
        <v>45</v>
      </c>
      <c r="AN106" s="127">
        <v>167</v>
      </c>
      <c r="AO106" s="125">
        <v>43.94736842105263</v>
      </c>
      <c r="AP106" s="127">
        <v>253</v>
      </c>
      <c r="AQ106" s="125">
        <v>66.578947368421055</v>
      </c>
      <c r="AR106" s="127">
        <v>63</v>
      </c>
      <c r="AS106" s="125">
        <v>16.578947368421055</v>
      </c>
    </row>
    <row r="107" spans="1:45" ht="13.5" customHeight="1" x14ac:dyDescent="0.2">
      <c r="A107" s="124" t="s">
        <v>344</v>
      </c>
      <c r="B107" s="214" t="str">
        <f>'Incentive Goal'!B106</f>
        <v>YANCEY</v>
      </c>
      <c r="C107" s="125">
        <v>0.75</v>
      </c>
      <c r="D107" s="125">
        <v>1</v>
      </c>
      <c r="E107" s="300">
        <v>335</v>
      </c>
      <c r="F107" s="301">
        <v>446.66666666666669</v>
      </c>
      <c r="G107" s="302">
        <v>6</v>
      </c>
      <c r="H107" s="301">
        <v>8</v>
      </c>
      <c r="I107" s="302">
        <v>5</v>
      </c>
      <c r="J107" s="301">
        <v>6.666666666666667</v>
      </c>
      <c r="K107" s="126">
        <v>161249.76</v>
      </c>
      <c r="L107" s="126">
        <v>214999.68000000002</v>
      </c>
      <c r="M107" s="126">
        <v>161249.76</v>
      </c>
      <c r="N107" s="129">
        <v>1555</v>
      </c>
      <c r="O107" s="125">
        <v>2073.3333333333335</v>
      </c>
      <c r="P107" s="129">
        <v>25</v>
      </c>
      <c r="Q107" s="125">
        <v>33.333333333333336</v>
      </c>
      <c r="R107" s="127">
        <v>24</v>
      </c>
      <c r="S107" s="125">
        <v>32</v>
      </c>
      <c r="T107" s="127">
        <v>4</v>
      </c>
      <c r="U107" s="125">
        <v>5.333333333333333</v>
      </c>
      <c r="V107" s="127">
        <v>0</v>
      </c>
      <c r="W107" s="125">
        <v>0</v>
      </c>
      <c r="X107" s="127">
        <v>5</v>
      </c>
      <c r="Y107" s="125">
        <v>6.666666666666667</v>
      </c>
      <c r="Z107" s="127">
        <v>5</v>
      </c>
      <c r="AA107" s="125">
        <v>6.666666666666667</v>
      </c>
      <c r="AB107" s="127">
        <v>6</v>
      </c>
      <c r="AC107" s="125">
        <v>8</v>
      </c>
      <c r="AD107" s="128">
        <v>0</v>
      </c>
      <c r="AE107" s="125">
        <v>0</v>
      </c>
      <c r="AF107" s="127">
        <v>1</v>
      </c>
      <c r="AG107" s="125">
        <v>1.3333333333333333</v>
      </c>
      <c r="AH107" s="127">
        <v>3</v>
      </c>
      <c r="AI107" s="125">
        <v>4</v>
      </c>
      <c r="AJ107" s="127">
        <v>3</v>
      </c>
      <c r="AK107" s="125">
        <v>4</v>
      </c>
      <c r="AL107" s="127">
        <v>16</v>
      </c>
      <c r="AM107" s="125">
        <v>21.333333333333332</v>
      </c>
      <c r="AN107" s="127">
        <v>56</v>
      </c>
      <c r="AO107" s="125">
        <v>74.666666666666671</v>
      </c>
      <c r="AP107" s="127">
        <v>10</v>
      </c>
      <c r="AQ107" s="125">
        <v>13.333333333333334</v>
      </c>
      <c r="AR107" s="127">
        <v>27</v>
      </c>
      <c r="AS107" s="125">
        <v>36</v>
      </c>
    </row>
    <row r="108" spans="1:45" x14ac:dyDescent="0.2">
      <c r="A108" s="124"/>
      <c r="B108" s="124" t="s">
        <v>218</v>
      </c>
      <c r="C108" s="131">
        <v>952.17499999999995</v>
      </c>
      <c r="D108" s="131">
        <v>1369.835</v>
      </c>
      <c r="E108" s="300">
        <v>364780</v>
      </c>
      <c r="F108" s="304">
        <v>383.10184577414867</v>
      </c>
      <c r="G108" s="303">
        <v>5793</v>
      </c>
      <c r="H108" s="304">
        <v>6.0839656575734509</v>
      </c>
      <c r="I108" s="305">
        <v>5525</v>
      </c>
      <c r="J108" s="304">
        <v>5.8025047916611969</v>
      </c>
      <c r="K108" s="349">
        <v>158620300.13</v>
      </c>
      <c r="L108" s="349">
        <v>166587.33964869904</v>
      </c>
      <c r="M108" s="349">
        <v>115795.18710647633</v>
      </c>
      <c r="N108" s="350">
        <v>1936959</v>
      </c>
      <c r="O108" s="351">
        <v>2034.2468558825847</v>
      </c>
      <c r="P108" s="350">
        <v>13279</v>
      </c>
      <c r="Q108" s="351">
        <v>13.945965815107519</v>
      </c>
      <c r="R108" s="350">
        <v>102253</v>
      </c>
      <c r="S108" s="351">
        <v>107.38887284375247</v>
      </c>
      <c r="T108" s="350">
        <v>14109</v>
      </c>
      <c r="U108" s="351">
        <v>14.817654317746213</v>
      </c>
      <c r="V108" s="350">
        <v>2677</v>
      </c>
      <c r="W108" s="351">
        <v>2.8114579777876969</v>
      </c>
      <c r="X108" s="350">
        <v>6046</v>
      </c>
      <c r="Y108" s="351">
        <v>6.3496731168115108</v>
      </c>
      <c r="Z108" s="350">
        <v>7386</v>
      </c>
      <c r="AA108" s="351">
        <v>7.7569774463727788</v>
      </c>
      <c r="AB108" s="350">
        <v>5089</v>
      </c>
      <c r="AC108" s="351">
        <v>5.3446057709979788</v>
      </c>
      <c r="AD108" s="350">
        <v>3818</v>
      </c>
      <c r="AE108" s="351">
        <v>4.0097671121380003</v>
      </c>
      <c r="AF108" s="350">
        <v>3320</v>
      </c>
      <c r="AG108" s="351">
        <v>3.4867540105547827</v>
      </c>
      <c r="AH108" s="350">
        <v>9168</v>
      </c>
      <c r="AI108" s="351">
        <v>9.6284821592669427</v>
      </c>
      <c r="AJ108" s="350">
        <v>1216</v>
      </c>
      <c r="AK108" s="351">
        <v>1.2770761677212699</v>
      </c>
      <c r="AL108" s="350">
        <v>54218</v>
      </c>
      <c r="AM108" s="351">
        <v>56.941213537427473</v>
      </c>
      <c r="AN108" s="350">
        <v>47928</v>
      </c>
      <c r="AO108" s="351">
        <v>50.335285005382417</v>
      </c>
      <c r="AP108" s="350">
        <v>116888</v>
      </c>
      <c r="AQ108" s="351">
        <v>122.75894662220706</v>
      </c>
      <c r="AR108" s="350">
        <v>21656</v>
      </c>
      <c r="AS108" s="351">
        <v>22.743718329088665</v>
      </c>
    </row>
    <row r="109" spans="1:45" x14ac:dyDescent="0.2">
      <c r="A109" s="353"/>
      <c r="B109" s="353"/>
      <c r="C109" s="354"/>
      <c r="D109" s="354"/>
      <c r="E109" s="355"/>
      <c r="F109" s="356"/>
      <c r="G109" s="357"/>
      <c r="H109" s="356"/>
      <c r="I109" s="357"/>
      <c r="J109" s="356"/>
      <c r="K109" s="358"/>
      <c r="L109" s="358"/>
      <c r="M109" s="358"/>
      <c r="N109" s="359"/>
      <c r="O109" s="360"/>
      <c r="P109" s="359"/>
      <c r="Q109" s="360"/>
      <c r="R109" s="359"/>
      <c r="S109" s="360"/>
      <c r="T109" s="359"/>
      <c r="U109" s="360"/>
      <c r="V109" s="359"/>
      <c r="W109" s="360"/>
      <c r="X109" s="359"/>
      <c r="Y109" s="360"/>
      <c r="Z109" s="359"/>
      <c r="AA109" s="360"/>
      <c r="AB109" s="359"/>
      <c r="AC109" s="360"/>
      <c r="AD109" s="359"/>
      <c r="AE109" s="360"/>
      <c r="AF109" s="359"/>
      <c r="AG109" s="360"/>
      <c r="AH109" s="359"/>
      <c r="AI109" s="360"/>
      <c r="AJ109" s="359"/>
      <c r="AK109" s="360"/>
      <c r="AL109" s="359"/>
      <c r="AM109" s="360"/>
      <c r="AN109" s="359"/>
      <c r="AO109" s="360"/>
      <c r="AP109" s="359"/>
      <c r="AQ109" s="360"/>
      <c r="AR109" s="359"/>
      <c r="AS109" s="360"/>
    </row>
    <row r="110" spans="1:45" s="141" customFormat="1" x14ac:dyDescent="0.2">
      <c r="A110" s="416" t="s">
        <v>3</v>
      </c>
      <c r="B110" s="417"/>
      <c r="C110" s="134">
        <v>952.17499999999995</v>
      </c>
      <c r="D110" s="135">
        <v>1369.835</v>
      </c>
      <c r="E110" s="136">
        <v>364780</v>
      </c>
      <c r="F110" s="135">
        <v>383.10184577414867</v>
      </c>
      <c r="G110" s="136">
        <v>5793</v>
      </c>
      <c r="H110" s="134">
        <v>6.0839656575734509</v>
      </c>
      <c r="I110" s="136">
        <v>5525</v>
      </c>
      <c r="J110" s="135">
        <v>5.8025047916611969</v>
      </c>
      <c r="K110" s="137">
        <v>158620300.13</v>
      </c>
      <c r="L110" s="138">
        <v>166587.33964869904</v>
      </c>
      <c r="M110" s="139">
        <v>115795.18710647633</v>
      </c>
      <c r="N110" s="136">
        <v>1936959</v>
      </c>
      <c r="O110" s="140">
        <v>2034.2468558825847</v>
      </c>
      <c r="P110" s="136">
        <v>13279</v>
      </c>
      <c r="Q110" s="135">
        <v>13.945965815107519</v>
      </c>
      <c r="R110" s="136">
        <v>102253</v>
      </c>
      <c r="S110" s="140">
        <v>107.38887284375247</v>
      </c>
      <c r="T110" s="136">
        <v>14109</v>
      </c>
      <c r="U110" s="135">
        <v>14.817654317746213</v>
      </c>
      <c r="V110" s="136">
        <v>2677</v>
      </c>
      <c r="W110" s="140">
        <v>2.8114579777876969</v>
      </c>
      <c r="X110" s="136">
        <v>6046</v>
      </c>
      <c r="Y110" s="135">
        <v>6.3496731168115108</v>
      </c>
      <c r="Z110" s="136">
        <v>7386</v>
      </c>
      <c r="AA110" s="140">
        <v>7.7569774463727788</v>
      </c>
      <c r="AB110" s="136">
        <v>5089</v>
      </c>
      <c r="AC110" s="135">
        <v>5.3446057709979788</v>
      </c>
      <c r="AD110" s="136">
        <v>3818</v>
      </c>
      <c r="AE110" s="134">
        <v>4.0097671121380003</v>
      </c>
      <c r="AF110" s="136">
        <v>3320</v>
      </c>
      <c r="AG110" s="135">
        <v>3.4867540105547827</v>
      </c>
      <c r="AH110" s="136">
        <v>9168</v>
      </c>
      <c r="AI110" s="135">
        <v>9.6284821592669427</v>
      </c>
      <c r="AJ110" s="136">
        <v>1216</v>
      </c>
      <c r="AK110" s="135">
        <v>1.2770761677212699</v>
      </c>
      <c r="AL110" s="136">
        <v>54218</v>
      </c>
      <c r="AM110" s="135">
        <v>56.941213537427473</v>
      </c>
      <c r="AN110" s="136">
        <v>47928</v>
      </c>
      <c r="AO110" s="140">
        <v>50.335285005382417</v>
      </c>
      <c r="AP110" s="136">
        <v>116888</v>
      </c>
      <c r="AQ110" s="135">
        <v>122.75894662220706</v>
      </c>
      <c r="AR110" s="136">
        <v>21656</v>
      </c>
      <c r="AS110" s="135">
        <v>22.743718329088665</v>
      </c>
    </row>
    <row r="111" spans="1:45" s="142" customFormat="1" x14ac:dyDescent="0.2">
      <c r="A111" s="124" t="s">
        <v>304</v>
      </c>
      <c r="B111" s="124" t="s">
        <v>300</v>
      </c>
      <c r="C111" s="131">
        <v>15</v>
      </c>
      <c r="D111" s="131">
        <v>19</v>
      </c>
      <c r="E111" s="305">
        <v>4786</v>
      </c>
      <c r="F111" s="304">
        <v>319.06666666666666</v>
      </c>
      <c r="G111" s="305">
        <v>29</v>
      </c>
      <c r="H111" s="304">
        <v>1.9333333333333333</v>
      </c>
      <c r="I111" s="305">
        <v>28</v>
      </c>
      <c r="J111" s="304">
        <v>1.8666666666666667</v>
      </c>
      <c r="K111" s="132">
        <v>1359242.1600000001</v>
      </c>
      <c r="L111" s="126">
        <v>90616.144000000015</v>
      </c>
      <c r="M111" s="126">
        <v>71539.061052631587</v>
      </c>
      <c r="N111" s="133">
        <v>23223</v>
      </c>
      <c r="O111" s="131">
        <v>1548.2</v>
      </c>
      <c r="P111" s="133">
        <v>110</v>
      </c>
      <c r="Q111" s="131">
        <v>7.333333333333333</v>
      </c>
      <c r="R111" s="133">
        <v>794</v>
      </c>
      <c r="S111" s="131">
        <v>52.93333333333333</v>
      </c>
      <c r="T111" s="133">
        <v>55</v>
      </c>
      <c r="U111" s="131">
        <v>3.6666666666666665</v>
      </c>
      <c r="V111" s="133">
        <v>21</v>
      </c>
      <c r="W111" s="131">
        <v>1.4</v>
      </c>
      <c r="X111" s="133">
        <v>39</v>
      </c>
      <c r="Y111" s="131">
        <v>2.6</v>
      </c>
      <c r="Z111" s="133">
        <v>43</v>
      </c>
      <c r="AA111" s="131">
        <v>2.8666666666666667</v>
      </c>
      <c r="AB111" s="133">
        <v>20</v>
      </c>
      <c r="AC111" s="131">
        <v>1.3333333333333333</v>
      </c>
      <c r="AD111" s="133">
        <v>4</v>
      </c>
      <c r="AE111" s="131">
        <v>0.26666666666666666</v>
      </c>
      <c r="AF111" s="133">
        <v>60</v>
      </c>
      <c r="AG111" s="131">
        <v>4</v>
      </c>
      <c r="AH111" s="133">
        <v>76</v>
      </c>
      <c r="AI111" s="131">
        <v>5.0666666666666664</v>
      </c>
      <c r="AJ111" s="133">
        <v>2</v>
      </c>
      <c r="AK111" s="131">
        <v>0.13333333333333333</v>
      </c>
      <c r="AL111" s="133">
        <v>585</v>
      </c>
      <c r="AM111" s="131">
        <v>39</v>
      </c>
      <c r="AN111" s="133">
        <v>1078</v>
      </c>
      <c r="AO111" s="131">
        <v>71.86666666666666</v>
      </c>
      <c r="AP111" s="133">
        <v>870</v>
      </c>
      <c r="AQ111" s="131">
        <v>58</v>
      </c>
      <c r="AR111" s="133">
        <v>250</v>
      </c>
      <c r="AS111" s="131">
        <v>16.666666666666668</v>
      </c>
    </row>
    <row r="112" spans="1:45" s="142" customFormat="1" x14ac:dyDescent="0.2">
      <c r="A112" s="124" t="s">
        <v>142</v>
      </c>
      <c r="B112" s="124" t="s">
        <v>301</v>
      </c>
      <c r="C112" s="131">
        <v>50</v>
      </c>
      <c r="D112" s="131">
        <v>96</v>
      </c>
      <c r="E112" s="305">
        <v>19374</v>
      </c>
      <c r="F112" s="304">
        <v>387.48</v>
      </c>
      <c r="G112" s="305">
        <v>429</v>
      </c>
      <c r="H112" s="304">
        <v>8.58</v>
      </c>
      <c r="I112" s="305">
        <v>282</v>
      </c>
      <c r="J112" s="304">
        <v>5.64</v>
      </c>
      <c r="K112" s="132">
        <v>8064141.0999999996</v>
      </c>
      <c r="L112" s="126">
        <v>161282.82199999999</v>
      </c>
      <c r="M112" s="126">
        <v>84001.469791666663</v>
      </c>
      <c r="N112" s="133">
        <v>100047</v>
      </c>
      <c r="O112" s="131">
        <v>2000.94</v>
      </c>
      <c r="P112" s="133">
        <v>845</v>
      </c>
      <c r="Q112" s="131">
        <v>16.899999999999999</v>
      </c>
      <c r="R112" s="133">
        <v>2133</v>
      </c>
      <c r="S112" s="131">
        <v>42.66</v>
      </c>
      <c r="T112" s="133">
        <v>172</v>
      </c>
      <c r="U112" s="131">
        <v>3.44</v>
      </c>
      <c r="V112" s="133">
        <v>136</v>
      </c>
      <c r="W112" s="131">
        <v>2.72</v>
      </c>
      <c r="X112" s="133">
        <v>431</v>
      </c>
      <c r="Y112" s="131">
        <v>8.6199999999999992</v>
      </c>
      <c r="Z112" s="133">
        <v>331</v>
      </c>
      <c r="AA112" s="131">
        <v>6.62</v>
      </c>
      <c r="AB112" s="133">
        <v>252</v>
      </c>
      <c r="AC112" s="131">
        <v>5.04</v>
      </c>
      <c r="AD112" s="133">
        <v>349</v>
      </c>
      <c r="AE112" s="131">
        <v>6.98</v>
      </c>
      <c r="AF112" s="133">
        <v>159</v>
      </c>
      <c r="AG112" s="131">
        <v>3.18</v>
      </c>
      <c r="AH112" s="133">
        <v>440</v>
      </c>
      <c r="AI112" s="131">
        <v>8.8000000000000007</v>
      </c>
      <c r="AJ112" s="133">
        <v>55</v>
      </c>
      <c r="AK112" s="131">
        <v>1.1000000000000001</v>
      </c>
      <c r="AL112" s="133">
        <v>3509</v>
      </c>
      <c r="AM112" s="131">
        <v>70.180000000000007</v>
      </c>
      <c r="AN112" s="133">
        <v>1987</v>
      </c>
      <c r="AO112" s="131">
        <v>39.74</v>
      </c>
      <c r="AP112" s="133">
        <v>10411</v>
      </c>
      <c r="AQ112" s="131">
        <v>208.22</v>
      </c>
      <c r="AR112" s="133">
        <v>503</v>
      </c>
      <c r="AS112" s="131">
        <v>10.06</v>
      </c>
    </row>
    <row r="113" spans="1:45" ht="18" customHeight="1" x14ac:dyDescent="0.2">
      <c r="A113" s="143" t="s">
        <v>219</v>
      </c>
      <c r="B113" s="144"/>
      <c r="C113" s="145"/>
      <c r="D113" s="146"/>
      <c r="E113" s="147"/>
      <c r="F113" s="148"/>
      <c r="G113" s="147"/>
      <c r="H113" s="149"/>
      <c r="I113" s="147"/>
      <c r="J113" s="148"/>
      <c r="K113" s="150"/>
      <c r="L113" s="151"/>
      <c r="M113" s="152"/>
      <c r="N113" s="149"/>
      <c r="O113" s="153"/>
      <c r="P113" s="149"/>
      <c r="Q113" s="148"/>
      <c r="R113" s="147"/>
      <c r="S113" s="153"/>
      <c r="T113" s="149"/>
      <c r="U113" s="148"/>
      <c r="V113" s="147"/>
      <c r="W113" s="153"/>
      <c r="X113" s="149"/>
      <c r="Y113" s="148"/>
      <c r="Z113" s="147"/>
      <c r="AA113" s="153"/>
      <c r="AB113" s="149"/>
      <c r="AC113" s="148"/>
      <c r="AD113" s="149"/>
      <c r="AE113" s="149"/>
      <c r="AF113" s="147"/>
      <c r="AG113" s="148"/>
      <c r="AH113" s="149"/>
      <c r="AI113" s="148"/>
      <c r="AJ113" s="147"/>
      <c r="AK113" s="148"/>
      <c r="AL113" s="147"/>
      <c r="AM113" s="148"/>
      <c r="AN113" s="147"/>
      <c r="AO113" s="153"/>
      <c r="AP113" s="149"/>
      <c r="AQ113" s="148"/>
      <c r="AR113" s="147"/>
      <c r="AS113" s="148"/>
    </row>
    <row r="114" spans="1:45" ht="18" customHeight="1" x14ac:dyDescent="0.2"/>
    <row r="116" spans="1:45" x14ac:dyDescent="0.2">
      <c r="A116" s="163"/>
      <c r="B116" s="163"/>
      <c r="N116" s="158"/>
    </row>
    <row r="117" spans="1:45" x14ac:dyDescent="0.2">
      <c r="N117" s="158"/>
    </row>
    <row r="118" spans="1:45" x14ac:dyDescent="0.2">
      <c r="N118" s="158"/>
    </row>
  </sheetData>
  <sheetProtection formatCells="0" formatColumns="0" formatRows="0" insertColumns="0" insertRows="0" insertHyperlinks="0" deleteColumns="0" deleteRows="0" sort="0" autoFilter="0" pivotTables="0"/>
  <autoFilter ref="A3:B108" xr:uid="{9D1EC116-EF07-4646-BFBB-7C2E29CE491F}"/>
  <mergeCells count="34">
    <mergeCell ref="A110:B110"/>
    <mergeCell ref="N2:Q2"/>
    <mergeCell ref="R2:U2"/>
    <mergeCell ref="V2:Y2"/>
    <mergeCell ref="Z2:AC2"/>
    <mergeCell ref="A1:B2"/>
    <mergeCell ref="I1:J1"/>
    <mergeCell ref="K1:M1"/>
    <mergeCell ref="E1:F1"/>
    <mergeCell ref="G1:H1"/>
    <mergeCell ref="AR1:AS1"/>
    <mergeCell ref="C2:D2"/>
    <mergeCell ref="E2:F2"/>
    <mergeCell ref="G2:H2"/>
    <mergeCell ref="I2:J2"/>
    <mergeCell ref="K2:M2"/>
    <mergeCell ref="N1:Q1"/>
    <mergeCell ref="R1:U1"/>
    <mergeCell ref="V1:Y1"/>
    <mergeCell ref="Z1:AC1"/>
    <mergeCell ref="AD1:AE1"/>
    <mergeCell ref="AF1:AG1"/>
    <mergeCell ref="C1:D1"/>
    <mergeCell ref="AN2:AQ2"/>
    <mergeCell ref="AR2:AS2"/>
    <mergeCell ref="AD2:AE2"/>
    <mergeCell ref="AJ2:AK2"/>
    <mergeCell ref="AL2:AM2"/>
    <mergeCell ref="AN1:AQ1"/>
    <mergeCell ref="AF2:AG2"/>
    <mergeCell ref="AH1:AI1"/>
    <mergeCell ref="AJ1:AK1"/>
    <mergeCell ref="AL1:AM1"/>
    <mergeCell ref="AH2:AI2"/>
  </mergeCells>
  <pageMargins left="0.75" right="0.75" top="0.77" bottom="0.56000000000000005" header="0.5" footer="0.5"/>
  <pageSetup scale="61" orientation="landscape" r:id="rId1"/>
  <headerFooter alignWithMargins="0">
    <oddFooter xml:space="preserve">&amp;C&amp;"Calibri,Bold"&amp;P of &amp;N&amp;R&amp;"Arial,Bold"&amp;9last revised &amp;D&amp;"Arial,Regular"&amp;10
</oddFooter>
  </headerFooter>
  <rowBreaks count="1" manualBreakCount="1">
    <brk id="57" min="4" max="44" man="1"/>
  </rowBreaks>
  <colBreaks count="3" manualBreakCount="3">
    <brk id="13" min="3" max="113" man="1"/>
    <brk id="25" min="3" max="113" man="1"/>
    <brk id="35" min="3" max="11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E5E47-2D96-4D9D-B027-A27D7D5510A3}">
  <dimension ref="A1:R113"/>
  <sheetViews>
    <sheetView workbookViewId="0">
      <pane xSplit="2" ySplit="3" topLeftCell="C4" activePane="bottomRight" state="frozen"/>
      <selection activeCell="D7" sqref="D7"/>
      <selection pane="topRight" activeCell="D7" sqref="D7"/>
      <selection pane="bottomLeft" activeCell="D7" sqref="D7"/>
      <selection pane="bottomRight" activeCell="A108" sqref="A108"/>
    </sheetView>
  </sheetViews>
  <sheetFormatPr defaultColWidth="9.140625" defaultRowHeight="12" customHeight="1" x14ac:dyDescent="0.2"/>
  <cols>
    <col min="1" max="1" width="18.140625" style="209" bestFit="1" customWidth="1"/>
    <col min="2" max="2" width="21.5703125" style="172" customWidth="1"/>
    <col min="3" max="3" width="7.28515625" style="210" customWidth="1"/>
    <col min="4" max="4" width="7" style="210" customWidth="1"/>
    <col min="5" max="5" width="7.7109375" style="210" customWidth="1"/>
    <col min="6" max="6" width="7.28515625" style="210" customWidth="1"/>
    <col min="7" max="7" width="6.7109375" style="210" customWidth="1"/>
    <col min="8" max="8" width="7.140625" style="210" customWidth="1"/>
    <col min="9" max="9" width="8.28515625" style="211" customWidth="1"/>
    <col min="10" max="10" width="7.7109375" style="211" customWidth="1"/>
    <col min="11" max="11" width="9.42578125" style="212" customWidth="1"/>
    <col min="12" max="12" width="8.28515625" style="211" customWidth="1"/>
    <col min="13" max="13" width="6.7109375" style="211" customWidth="1"/>
    <col min="14" max="14" width="8.7109375" style="211" customWidth="1"/>
    <col min="15" max="15" width="10.85546875" style="211" customWidth="1"/>
    <col min="16" max="16" width="9.7109375" style="211" customWidth="1"/>
    <col min="17" max="17" width="89.85546875" style="213" customWidth="1"/>
    <col min="18" max="16384" width="9.140625" style="172"/>
  </cols>
  <sheetData>
    <row r="1" spans="1:17" ht="38.25" x14ac:dyDescent="0.2">
      <c r="A1" s="429" t="s">
        <v>342</v>
      </c>
      <c r="B1" s="430"/>
      <c r="C1" s="285"/>
      <c r="D1" s="286"/>
      <c r="E1" s="287"/>
      <c r="F1" s="164"/>
      <c r="G1" s="165"/>
      <c r="H1" s="166"/>
      <c r="I1" s="285"/>
      <c r="J1" s="286"/>
      <c r="K1" s="287"/>
      <c r="L1" s="167"/>
      <c r="M1" s="168"/>
      <c r="N1" s="169"/>
      <c r="O1" s="307" t="s">
        <v>220</v>
      </c>
      <c r="P1" s="170" t="s">
        <v>221</v>
      </c>
      <c r="Q1" s="171"/>
    </row>
    <row r="2" spans="1:17" ht="15.75" customHeight="1" x14ac:dyDescent="0.2">
      <c r="A2" s="269"/>
      <c r="B2" s="270"/>
      <c r="C2" s="431" t="s">
        <v>222</v>
      </c>
      <c r="D2" s="432"/>
      <c r="E2" s="433"/>
      <c r="F2" s="434" t="s">
        <v>223</v>
      </c>
      <c r="G2" s="435"/>
      <c r="H2" s="436"/>
      <c r="I2" s="431" t="s">
        <v>224</v>
      </c>
      <c r="J2" s="432"/>
      <c r="K2" s="433"/>
      <c r="L2" s="437" t="s">
        <v>225</v>
      </c>
      <c r="M2" s="438"/>
      <c r="N2" s="439"/>
      <c r="O2" s="440" t="s">
        <v>226</v>
      </c>
      <c r="P2" s="425" t="s">
        <v>227</v>
      </c>
      <c r="Q2" s="171"/>
    </row>
    <row r="3" spans="1:17" s="182" customFormat="1" ht="26.25" thickBot="1" x14ac:dyDescent="0.25">
      <c r="A3" s="173" t="s">
        <v>109</v>
      </c>
      <c r="B3" s="174" t="s">
        <v>178</v>
      </c>
      <c r="C3" s="288" t="s">
        <v>228</v>
      </c>
      <c r="D3" s="289" t="s">
        <v>229</v>
      </c>
      <c r="E3" s="290" t="s">
        <v>230</v>
      </c>
      <c r="F3" s="175" t="s">
        <v>231</v>
      </c>
      <c r="G3" s="176" t="s">
        <v>232</v>
      </c>
      <c r="H3" s="177" t="s">
        <v>233</v>
      </c>
      <c r="I3" s="292" t="s">
        <v>234</v>
      </c>
      <c r="J3" s="293" t="s">
        <v>235</v>
      </c>
      <c r="K3" s="294" t="s">
        <v>236</v>
      </c>
      <c r="L3" s="178" t="s">
        <v>237</v>
      </c>
      <c r="M3" s="179" t="s">
        <v>238</v>
      </c>
      <c r="N3" s="180" t="s">
        <v>239</v>
      </c>
      <c r="O3" s="441"/>
      <c r="P3" s="426"/>
      <c r="Q3" s="181" t="s">
        <v>240</v>
      </c>
    </row>
    <row r="4" spans="1:17" ht="12" customHeight="1" thickBot="1" x14ac:dyDescent="0.25">
      <c r="A4" s="391" t="s">
        <v>142</v>
      </c>
      <c r="B4" s="392" t="s">
        <v>5</v>
      </c>
      <c r="C4" s="291">
        <v>3.5</v>
      </c>
      <c r="D4" s="291">
        <v>0</v>
      </c>
      <c r="E4" s="291">
        <v>3.5</v>
      </c>
      <c r="F4" s="183">
        <v>12</v>
      </c>
      <c r="G4" s="183">
        <v>0</v>
      </c>
      <c r="H4" s="184">
        <v>12</v>
      </c>
      <c r="I4" s="295">
        <v>3</v>
      </c>
      <c r="J4" s="296">
        <v>0</v>
      </c>
      <c r="K4" s="297">
        <v>3</v>
      </c>
      <c r="L4" s="185">
        <f>SUM(C4,F4,I4)</f>
        <v>18.5</v>
      </c>
      <c r="M4" s="185">
        <f>SUM(D4,G4,J4)</f>
        <v>0</v>
      </c>
      <c r="N4" s="185">
        <f>SUM(E4,H4,K4)</f>
        <v>18.5</v>
      </c>
      <c r="O4" s="186">
        <f>L4</f>
        <v>18.5</v>
      </c>
      <c r="P4" s="186">
        <v>2.5</v>
      </c>
      <c r="Q4" s="187" t="s">
        <v>241</v>
      </c>
    </row>
    <row r="5" spans="1:17" ht="12" customHeight="1" thickBot="1" x14ac:dyDescent="0.25">
      <c r="A5" s="308" t="s">
        <v>153</v>
      </c>
      <c r="B5" s="314" t="s">
        <v>6</v>
      </c>
      <c r="C5" s="309">
        <v>1</v>
      </c>
      <c r="D5" s="309">
        <v>0</v>
      </c>
      <c r="E5" s="309">
        <v>1</v>
      </c>
      <c r="F5" s="310">
        <v>3</v>
      </c>
      <c r="G5" s="310">
        <v>0</v>
      </c>
      <c r="H5" s="311">
        <v>3</v>
      </c>
      <c r="I5" s="298">
        <v>0</v>
      </c>
      <c r="J5" s="312">
        <v>0</v>
      </c>
      <c r="K5" s="313">
        <v>0</v>
      </c>
      <c r="L5" s="185">
        <f t="shared" ref="L5:N68" si="0">SUM(C5,F5,I5)</f>
        <v>4</v>
      </c>
      <c r="M5" s="185">
        <f t="shared" si="0"/>
        <v>0</v>
      </c>
      <c r="N5" s="185">
        <f t="shared" si="0"/>
        <v>4</v>
      </c>
      <c r="O5" s="186">
        <f t="shared" ref="O5:O68" si="1">L5</f>
        <v>4</v>
      </c>
      <c r="P5" s="189">
        <v>0.25</v>
      </c>
      <c r="Q5" s="190" t="s">
        <v>242</v>
      </c>
    </row>
    <row r="6" spans="1:17" ht="12" customHeight="1" thickBot="1" x14ac:dyDescent="0.25">
      <c r="A6" s="308" t="s">
        <v>153</v>
      </c>
      <c r="B6" s="314" t="s">
        <v>7</v>
      </c>
      <c r="C6" s="309">
        <v>0.25</v>
      </c>
      <c r="D6" s="309">
        <v>0</v>
      </c>
      <c r="E6" s="309">
        <v>0.25</v>
      </c>
      <c r="F6" s="310">
        <v>0.75</v>
      </c>
      <c r="G6" s="310">
        <v>0</v>
      </c>
      <c r="H6" s="311">
        <v>0.75</v>
      </c>
      <c r="I6" s="298">
        <v>1</v>
      </c>
      <c r="J6" s="312">
        <v>0</v>
      </c>
      <c r="K6" s="313">
        <v>1</v>
      </c>
      <c r="L6" s="185">
        <f t="shared" si="0"/>
        <v>2</v>
      </c>
      <c r="M6" s="185">
        <f t="shared" si="0"/>
        <v>0</v>
      </c>
      <c r="N6" s="185">
        <f t="shared" si="0"/>
        <v>2</v>
      </c>
      <c r="O6" s="186">
        <f t="shared" si="1"/>
        <v>2</v>
      </c>
      <c r="P6" s="189">
        <v>0.5</v>
      </c>
      <c r="Q6" s="190" t="s">
        <v>243</v>
      </c>
    </row>
    <row r="7" spans="1:17" ht="12" customHeight="1" thickBot="1" x14ac:dyDescent="0.25">
      <c r="A7" s="308" t="s">
        <v>154</v>
      </c>
      <c r="B7" s="314" t="s">
        <v>8</v>
      </c>
      <c r="C7" s="309">
        <v>1.25</v>
      </c>
      <c r="D7" s="309">
        <v>0</v>
      </c>
      <c r="E7" s="309">
        <v>1.25</v>
      </c>
      <c r="F7" s="310">
        <v>4.75</v>
      </c>
      <c r="G7" s="310">
        <v>0</v>
      </c>
      <c r="H7" s="311">
        <v>4.75</v>
      </c>
      <c r="I7" s="298">
        <v>1</v>
      </c>
      <c r="J7" s="312">
        <v>0</v>
      </c>
      <c r="K7" s="313">
        <v>1</v>
      </c>
      <c r="L7" s="185">
        <f t="shared" si="0"/>
        <v>7</v>
      </c>
      <c r="M7" s="185">
        <f t="shared" si="0"/>
        <v>0</v>
      </c>
      <c r="N7" s="185">
        <f t="shared" si="0"/>
        <v>7</v>
      </c>
      <c r="O7" s="186">
        <f t="shared" si="1"/>
        <v>7</v>
      </c>
      <c r="P7" s="189">
        <v>2</v>
      </c>
      <c r="Q7" s="190" t="s">
        <v>244</v>
      </c>
    </row>
    <row r="8" spans="1:17" ht="12" customHeight="1" thickBot="1" x14ac:dyDescent="0.25">
      <c r="A8" s="308" t="s">
        <v>153</v>
      </c>
      <c r="B8" s="314" t="s">
        <v>9</v>
      </c>
      <c r="C8" s="309">
        <v>1</v>
      </c>
      <c r="D8" s="309">
        <v>0</v>
      </c>
      <c r="E8" s="309">
        <v>1</v>
      </c>
      <c r="F8" s="310">
        <v>4</v>
      </c>
      <c r="G8" s="310">
        <v>0</v>
      </c>
      <c r="H8" s="311">
        <v>4</v>
      </c>
      <c r="I8" s="298">
        <v>0</v>
      </c>
      <c r="J8" s="312">
        <v>0</v>
      </c>
      <c r="K8" s="313">
        <v>0</v>
      </c>
      <c r="L8" s="185">
        <f t="shared" si="0"/>
        <v>5</v>
      </c>
      <c r="M8" s="185">
        <f t="shared" si="0"/>
        <v>0</v>
      </c>
      <c r="N8" s="185">
        <f t="shared" si="0"/>
        <v>5</v>
      </c>
      <c r="O8" s="186">
        <f t="shared" si="1"/>
        <v>5</v>
      </c>
      <c r="P8" s="189">
        <v>0.25</v>
      </c>
      <c r="Q8" s="190" t="s">
        <v>303</v>
      </c>
    </row>
    <row r="9" spans="1:17" ht="12" customHeight="1" thickBot="1" x14ac:dyDescent="0.25">
      <c r="A9" s="308" t="s">
        <v>153</v>
      </c>
      <c r="B9" s="314" t="s">
        <v>10</v>
      </c>
      <c r="C9" s="309">
        <v>0</v>
      </c>
      <c r="D9" s="309">
        <v>0</v>
      </c>
      <c r="E9" s="309">
        <v>0</v>
      </c>
      <c r="F9" s="310">
        <v>1</v>
      </c>
      <c r="G9" s="310">
        <v>0</v>
      </c>
      <c r="H9" s="311">
        <v>1</v>
      </c>
      <c r="I9" s="298">
        <v>0</v>
      </c>
      <c r="J9" s="312">
        <v>0</v>
      </c>
      <c r="K9" s="313">
        <v>0</v>
      </c>
      <c r="L9" s="185">
        <f t="shared" si="0"/>
        <v>1</v>
      </c>
      <c r="M9" s="185">
        <f t="shared" si="0"/>
        <v>0</v>
      </c>
      <c r="N9" s="185">
        <f t="shared" si="0"/>
        <v>1</v>
      </c>
      <c r="O9" s="186">
        <f t="shared" si="1"/>
        <v>1</v>
      </c>
      <c r="P9" s="189">
        <v>0.05</v>
      </c>
      <c r="Q9" s="190" t="s">
        <v>245</v>
      </c>
    </row>
    <row r="10" spans="1:17" ht="12" customHeight="1" thickBot="1" x14ac:dyDescent="0.25">
      <c r="A10" s="308" t="s">
        <v>167</v>
      </c>
      <c r="B10" s="314" t="s">
        <v>11</v>
      </c>
      <c r="C10" s="309">
        <v>1.75</v>
      </c>
      <c r="D10" s="309">
        <v>0</v>
      </c>
      <c r="E10" s="309">
        <v>1.75</v>
      </c>
      <c r="F10" s="310">
        <v>7.5</v>
      </c>
      <c r="G10" s="310">
        <v>0</v>
      </c>
      <c r="H10" s="311">
        <v>7.5</v>
      </c>
      <c r="I10" s="298">
        <v>0.75</v>
      </c>
      <c r="J10" s="312">
        <v>0</v>
      </c>
      <c r="K10" s="313">
        <v>0.75</v>
      </c>
      <c r="L10" s="185">
        <f t="shared" si="0"/>
        <v>10</v>
      </c>
      <c r="M10" s="185">
        <f t="shared" si="0"/>
        <v>0</v>
      </c>
      <c r="N10" s="185">
        <f t="shared" si="0"/>
        <v>10</v>
      </c>
      <c r="O10" s="186">
        <f t="shared" si="1"/>
        <v>10</v>
      </c>
      <c r="P10" s="189">
        <v>0.3</v>
      </c>
      <c r="Q10" s="190" t="s">
        <v>306</v>
      </c>
    </row>
    <row r="11" spans="1:17" ht="12" customHeight="1" thickBot="1" x14ac:dyDescent="0.25">
      <c r="A11" s="308" t="s">
        <v>167</v>
      </c>
      <c r="B11" s="314" t="s">
        <v>12</v>
      </c>
      <c r="C11" s="309">
        <v>0.5</v>
      </c>
      <c r="D11" s="309">
        <v>0</v>
      </c>
      <c r="E11" s="309">
        <v>0.5</v>
      </c>
      <c r="F11" s="310">
        <v>3.5</v>
      </c>
      <c r="G11" s="310">
        <v>0</v>
      </c>
      <c r="H11" s="311">
        <v>3.5</v>
      </c>
      <c r="I11" s="298">
        <v>0</v>
      </c>
      <c r="J11" s="312">
        <v>0</v>
      </c>
      <c r="K11" s="313">
        <v>0</v>
      </c>
      <c r="L11" s="185">
        <f t="shared" si="0"/>
        <v>4</v>
      </c>
      <c r="M11" s="185">
        <f t="shared" si="0"/>
        <v>0</v>
      </c>
      <c r="N11" s="185">
        <f t="shared" si="0"/>
        <v>4</v>
      </c>
      <c r="O11" s="186">
        <f t="shared" si="1"/>
        <v>4</v>
      </c>
      <c r="P11" s="189">
        <v>7.0000000000000007E-2</v>
      </c>
      <c r="Q11" s="190" t="s">
        <v>246</v>
      </c>
    </row>
    <row r="12" spans="1:17" ht="12" customHeight="1" thickBot="1" x14ac:dyDescent="0.25">
      <c r="A12" s="308" t="s">
        <v>152</v>
      </c>
      <c r="B12" s="314" t="s">
        <v>13</v>
      </c>
      <c r="C12" s="309">
        <v>1</v>
      </c>
      <c r="D12" s="309">
        <v>0</v>
      </c>
      <c r="E12" s="309">
        <v>1</v>
      </c>
      <c r="F12" s="310">
        <v>6</v>
      </c>
      <c r="G12" s="310">
        <v>0</v>
      </c>
      <c r="H12" s="311">
        <v>6</v>
      </c>
      <c r="I12" s="298">
        <v>1</v>
      </c>
      <c r="J12" s="312">
        <v>0</v>
      </c>
      <c r="K12" s="313">
        <v>1</v>
      </c>
      <c r="L12" s="185">
        <f t="shared" si="0"/>
        <v>8</v>
      </c>
      <c r="M12" s="185">
        <f t="shared" si="0"/>
        <v>0</v>
      </c>
      <c r="N12" s="185">
        <f t="shared" si="0"/>
        <v>8</v>
      </c>
      <c r="O12" s="186">
        <f t="shared" si="1"/>
        <v>8</v>
      </c>
      <c r="P12" s="189">
        <v>2.6</v>
      </c>
      <c r="Q12" s="190" t="s">
        <v>247</v>
      </c>
    </row>
    <row r="13" spans="1:17" ht="12" customHeight="1" thickBot="1" x14ac:dyDescent="0.25">
      <c r="A13" s="308" t="s">
        <v>152</v>
      </c>
      <c r="B13" s="314" t="s">
        <v>14</v>
      </c>
      <c r="C13" s="309">
        <v>1.25</v>
      </c>
      <c r="D13" s="309">
        <v>0</v>
      </c>
      <c r="E13" s="309">
        <v>1.25</v>
      </c>
      <c r="F13" s="310">
        <v>10.75</v>
      </c>
      <c r="G13" s="310">
        <v>0</v>
      </c>
      <c r="H13" s="311">
        <v>10.75</v>
      </c>
      <c r="I13" s="298">
        <v>1</v>
      </c>
      <c r="J13" s="312">
        <v>0</v>
      </c>
      <c r="K13" s="313">
        <v>1</v>
      </c>
      <c r="L13" s="185">
        <f t="shared" si="0"/>
        <v>13</v>
      </c>
      <c r="M13" s="185">
        <f t="shared" si="0"/>
        <v>0</v>
      </c>
      <c r="N13" s="185">
        <f t="shared" si="0"/>
        <v>13</v>
      </c>
      <c r="O13" s="186">
        <f t="shared" si="1"/>
        <v>13</v>
      </c>
      <c r="P13" s="189">
        <v>0</v>
      </c>
      <c r="Q13" s="190" t="s">
        <v>248</v>
      </c>
    </row>
    <row r="14" spans="1:17" ht="12" customHeight="1" thickBot="1" x14ac:dyDescent="0.25">
      <c r="A14" s="308" t="s">
        <v>344</v>
      </c>
      <c r="B14" s="314" t="s">
        <v>15</v>
      </c>
      <c r="C14" s="309">
        <v>3</v>
      </c>
      <c r="D14" s="309">
        <v>0</v>
      </c>
      <c r="E14" s="309">
        <v>3</v>
      </c>
      <c r="F14" s="310">
        <v>8</v>
      </c>
      <c r="G14" s="310">
        <v>0</v>
      </c>
      <c r="H14" s="311">
        <v>8</v>
      </c>
      <c r="I14" s="298">
        <v>5</v>
      </c>
      <c r="J14" s="312">
        <v>0</v>
      </c>
      <c r="K14" s="313">
        <v>5</v>
      </c>
      <c r="L14" s="185">
        <f t="shared" si="0"/>
        <v>16</v>
      </c>
      <c r="M14" s="185">
        <f t="shared" si="0"/>
        <v>0</v>
      </c>
      <c r="N14" s="185">
        <f t="shared" si="0"/>
        <v>16</v>
      </c>
      <c r="O14" s="186">
        <f t="shared" si="1"/>
        <v>16</v>
      </c>
      <c r="P14" s="189">
        <v>0</v>
      </c>
      <c r="Q14" s="190" t="s">
        <v>332</v>
      </c>
    </row>
    <row r="15" spans="1:17" ht="12" customHeight="1" thickBot="1" x14ac:dyDescent="0.25">
      <c r="A15" s="308" t="s">
        <v>153</v>
      </c>
      <c r="B15" s="314" t="s">
        <v>16</v>
      </c>
      <c r="C15" s="309">
        <v>2</v>
      </c>
      <c r="D15" s="309">
        <v>0</v>
      </c>
      <c r="E15" s="309">
        <v>2</v>
      </c>
      <c r="F15" s="310">
        <v>5</v>
      </c>
      <c r="G15" s="310">
        <v>0</v>
      </c>
      <c r="H15" s="311">
        <v>5</v>
      </c>
      <c r="I15" s="298">
        <v>1</v>
      </c>
      <c r="J15" s="312">
        <v>0</v>
      </c>
      <c r="K15" s="313">
        <v>1</v>
      </c>
      <c r="L15" s="185">
        <f t="shared" si="0"/>
        <v>8</v>
      </c>
      <c r="M15" s="185">
        <f t="shared" si="0"/>
        <v>0</v>
      </c>
      <c r="N15" s="185">
        <f t="shared" si="0"/>
        <v>8</v>
      </c>
      <c r="O15" s="186">
        <f t="shared" si="1"/>
        <v>8</v>
      </c>
      <c r="P15" s="189">
        <v>0.2</v>
      </c>
      <c r="Q15" s="190" t="s">
        <v>249</v>
      </c>
    </row>
    <row r="16" spans="1:17" ht="12" customHeight="1" thickBot="1" x14ac:dyDescent="0.25">
      <c r="A16" s="308" t="s">
        <v>154</v>
      </c>
      <c r="B16" s="314" t="s">
        <v>17</v>
      </c>
      <c r="C16" s="309">
        <v>4.25</v>
      </c>
      <c r="D16" s="309">
        <v>0</v>
      </c>
      <c r="E16" s="309">
        <v>4.25</v>
      </c>
      <c r="F16" s="310">
        <v>16.75</v>
      </c>
      <c r="G16" s="310">
        <v>0</v>
      </c>
      <c r="H16" s="311">
        <v>16.75</v>
      </c>
      <c r="I16" s="298">
        <v>2</v>
      </c>
      <c r="J16" s="312">
        <v>0</v>
      </c>
      <c r="K16" s="313">
        <v>2</v>
      </c>
      <c r="L16" s="185">
        <f t="shared" si="0"/>
        <v>23</v>
      </c>
      <c r="M16" s="185">
        <f t="shared" si="0"/>
        <v>0</v>
      </c>
      <c r="N16" s="185">
        <f t="shared" si="0"/>
        <v>23</v>
      </c>
      <c r="O16" s="186">
        <f t="shared" si="1"/>
        <v>23</v>
      </c>
      <c r="P16" s="189">
        <v>3.2</v>
      </c>
      <c r="Q16" s="190" t="s">
        <v>250</v>
      </c>
    </row>
    <row r="17" spans="1:17" ht="12" customHeight="1" thickBot="1" x14ac:dyDescent="0.25">
      <c r="A17" s="308" t="s">
        <v>153</v>
      </c>
      <c r="B17" s="314" t="s">
        <v>18</v>
      </c>
      <c r="C17" s="309">
        <v>1.25</v>
      </c>
      <c r="D17" s="309">
        <v>0</v>
      </c>
      <c r="E17" s="309">
        <v>1.25</v>
      </c>
      <c r="F17" s="310">
        <v>7.75</v>
      </c>
      <c r="G17" s="310">
        <v>0</v>
      </c>
      <c r="H17" s="311">
        <v>7.75</v>
      </c>
      <c r="I17" s="298">
        <v>1</v>
      </c>
      <c r="J17" s="312">
        <v>0</v>
      </c>
      <c r="K17" s="313">
        <v>1</v>
      </c>
      <c r="L17" s="185">
        <f t="shared" si="0"/>
        <v>10</v>
      </c>
      <c r="M17" s="185">
        <f t="shared" si="0"/>
        <v>0</v>
      </c>
      <c r="N17" s="185">
        <f t="shared" si="0"/>
        <v>10</v>
      </c>
      <c r="O17" s="186">
        <f t="shared" si="1"/>
        <v>10</v>
      </c>
      <c r="P17" s="189">
        <v>1</v>
      </c>
      <c r="Q17" s="190" t="s">
        <v>245</v>
      </c>
    </row>
    <row r="18" spans="1:17" ht="12" customHeight="1" thickBot="1" x14ac:dyDescent="0.25">
      <c r="A18" s="308" t="s">
        <v>167</v>
      </c>
      <c r="B18" s="314" t="s">
        <v>19</v>
      </c>
      <c r="C18" s="309">
        <v>0.25</v>
      </c>
      <c r="D18" s="309">
        <v>0</v>
      </c>
      <c r="E18" s="309">
        <v>0.25</v>
      </c>
      <c r="F18" s="310">
        <v>1</v>
      </c>
      <c r="G18" s="310">
        <v>0</v>
      </c>
      <c r="H18" s="311">
        <v>1</v>
      </c>
      <c r="I18" s="298">
        <v>0.5</v>
      </c>
      <c r="J18" s="312">
        <v>0</v>
      </c>
      <c r="K18" s="313">
        <v>0.5</v>
      </c>
      <c r="L18" s="185">
        <f t="shared" si="0"/>
        <v>1.75</v>
      </c>
      <c r="M18" s="185">
        <f t="shared" si="0"/>
        <v>0</v>
      </c>
      <c r="N18" s="185">
        <f t="shared" si="0"/>
        <v>1.75</v>
      </c>
      <c r="O18" s="186">
        <f t="shared" si="1"/>
        <v>1.75</v>
      </c>
      <c r="P18" s="189">
        <v>0.03</v>
      </c>
      <c r="Q18" s="190" t="s">
        <v>251</v>
      </c>
    </row>
    <row r="19" spans="1:17" ht="12" customHeight="1" thickBot="1" x14ac:dyDescent="0.25">
      <c r="A19" s="308" t="s">
        <v>152</v>
      </c>
      <c r="B19" s="314" t="s">
        <v>20</v>
      </c>
      <c r="C19" s="309">
        <v>1</v>
      </c>
      <c r="D19" s="309">
        <v>0</v>
      </c>
      <c r="E19" s="309">
        <v>1</v>
      </c>
      <c r="F19" s="310">
        <v>4</v>
      </c>
      <c r="G19" s="310">
        <v>0</v>
      </c>
      <c r="H19" s="311">
        <v>4</v>
      </c>
      <c r="I19" s="298">
        <v>1</v>
      </c>
      <c r="J19" s="312">
        <v>0</v>
      </c>
      <c r="K19" s="313">
        <v>1</v>
      </c>
      <c r="L19" s="185">
        <f t="shared" si="0"/>
        <v>6</v>
      </c>
      <c r="M19" s="185">
        <f t="shared" si="0"/>
        <v>0</v>
      </c>
      <c r="N19" s="185">
        <v>6</v>
      </c>
      <c r="O19" s="186">
        <f t="shared" si="1"/>
        <v>6</v>
      </c>
      <c r="P19" s="189">
        <v>0.5</v>
      </c>
      <c r="Q19" s="190" t="s">
        <v>252</v>
      </c>
    </row>
    <row r="20" spans="1:17" ht="12" customHeight="1" thickBot="1" x14ac:dyDescent="0.25">
      <c r="A20" s="308" t="s">
        <v>142</v>
      </c>
      <c r="B20" s="314" t="s">
        <v>21</v>
      </c>
      <c r="C20" s="309">
        <v>0.33</v>
      </c>
      <c r="D20" s="309">
        <v>0</v>
      </c>
      <c r="E20" s="309">
        <v>0.33</v>
      </c>
      <c r="F20" s="310">
        <v>3</v>
      </c>
      <c r="G20" s="310">
        <v>0</v>
      </c>
      <c r="H20" s="311">
        <v>3</v>
      </c>
      <c r="I20" s="298">
        <v>1</v>
      </c>
      <c r="J20" s="312">
        <v>0</v>
      </c>
      <c r="K20" s="313">
        <v>1</v>
      </c>
      <c r="L20" s="185">
        <f t="shared" si="0"/>
        <v>4.33</v>
      </c>
      <c r="M20" s="185">
        <f t="shared" si="0"/>
        <v>0</v>
      </c>
      <c r="N20" s="185">
        <f t="shared" si="0"/>
        <v>4.33</v>
      </c>
      <c r="O20" s="186">
        <f t="shared" si="1"/>
        <v>4.33</v>
      </c>
      <c r="P20" s="189">
        <v>1</v>
      </c>
      <c r="Q20" s="190" t="s">
        <v>253</v>
      </c>
    </row>
    <row r="21" spans="1:17" ht="12" customHeight="1" thickBot="1" x14ac:dyDescent="0.25">
      <c r="A21" s="308" t="s">
        <v>153</v>
      </c>
      <c r="B21" s="314" t="s">
        <v>22</v>
      </c>
      <c r="C21" s="309">
        <v>3</v>
      </c>
      <c r="D21" s="309">
        <v>0</v>
      </c>
      <c r="E21" s="309">
        <v>3</v>
      </c>
      <c r="F21" s="310">
        <v>17</v>
      </c>
      <c r="G21" s="310">
        <v>0</v>
      </c>
      <c r="H21" s="311">
        <v>17</v>
      </c>
      <c r="I21" s="298">
        <v>3</v>
      </c>
      <c r="J21" s="312">
        <v>0</v>
      </c>
      <c r="K21" s="313">
        <v>3</v>
      </c>
      <c r="L21" s="185">
        <f t="shared" si="0"/>
        <v>23</v>
      </c>
      <c r="M21" s="185">
        <f t="shared" si="0"/>
        <v>0</v>
      </c>
      <c r="N21" s="185">
        <f t="shared" si="0"/>
        <v>23</v>
      </c>
      <c r="O21" s="186">
        <f t="shared" si="1"/>
        <v>23</v>
      </c>
      <c r="P21" s="189">
        <v>1</v>
      </c>
      <c r="Q21" s="190" t="s">
        <v>254</v>
      </c>
    </row>
    <row r="22" spans="1:17" ht="12" customHeight="1" thickBot="1" x14ac:dyDescent="0.25">
      <c r="A22" s="308" t="s">
        <v>142</v>
      </c>
      <c r="B22" s="314" t="s">
        <v>23</v>
      </c>
      <c r="C22" s="309">
        <v>1</v>
      </c>
      <c r="D22" s="309">
        <v>0</v>
      </c>
      <c r="E22" s="309">
        <v>1</v>
      </c>
      <c r="F22" s="310">
        <v>4</v>
      </c>
      <c r="G22" s="310">
        <v>0</v>
      </c>
      <c r="H22" s="311">
        <v>4</v>
      </c>
      <c r="I22" s="298">
        <v>0</v>
      </c>
      <c r="J22" s="312">
        <v>0</v>
      </c>
      <c r="K22" s="313">
        <v>0</v>
      </c>
      <c r="L22" s="185">
        <f t="shared" si="0"/>
        <v>5</v>
      </c>
      <c r="M22" s="185">
        <f t="shared" si="0"/>
        <v>0</v>
      </c>
      <c r="N22" s="185">
        <f t="shared" si="0"/>
        <v>5</v>
      </c>
      <c r="O22" s="186">
        <f t="shared" si="1"/>
        <v>5</v>
      </c>
      <c r="P22" s="189">
        <v>0.5</v>
      </c>
      <c r="Q22" s="190" t="s">
        <v>255</v>
      </c>
    </row>
    <row r="23" spans="1:17" ht="12" customHeight="1" thickBot="1" x14ac:dyDescent="0.25">
      <c r="A23" s="308" t="s">
        <v>344</v>
      </c>
      <c r="B23" s="314" t="s">
        <v>24</v>
      </c>
      <c r="C23" s="309">
        <v>1</v>
      </c>
      <c r="D23" s="309">
        <v>0</v>
      </c>
      <c r="E23" s="309">
        <v>1</v>
      </c>
      <c r="F23" s="310">
        <v>2</v>
      </c>
      <c r="G23" s="310">
        <v>0</v>
      </c>
      <c r="H23" s="311">
        <v>2</v>
      </c>
      <c r="I23" s="298">
        <v>0</v>
      </c>
      <c r="J23" s="312">
        <v>0</v>
      </c>
      <c r="K23" s="313">
        <v>0</v>
      </c>
      <c r="L23" s="185">
        <f t="shared" si="0"/>
        <v>3</v>
      </c>
      <c r="M23" s="185">
        <f t="shared" si="0"/>
        <v>0</v>
      </c>
      <c r="N23" s="185">
        <v>3</v>
      </c>
      <c r="O23" s="186">
        <f t="shared" si="1"/>
        <v>3</v>
      </c>
      <c r="P23" s="189">
        <v>0.1</v>
      </c>
      <c r="Q23" s="190" t="s">
        <v>256</v>
      </c>
    </row>
    <row r="24" spans="1:17" ht="12" customHeight="1" thickBot="1" x14ac:dyDescent="0.25">
      <c r="A24" s="308" t="s">
        <v>167</v>
      </c>
      <c r="B24" s="314" t="s">
        <v>25</v>
      </c>
      <c r="C24" s="309">
        <v>1</v>
      </c>
      <c r="D24" s="309">
        <v>0</v>
      </c>
      <c r="E24" s="309">
        <v>1</v>
      </c>
      <c r="F24" s="310">
        <v>2</v>
      </c>
      <c r="G24" s="310">
        <v>0</v>
      </c>
      <c r="H24" s="311">
        <v>2</v>
      </c>
      <c r="I24" s="298">
        <v>0</v>
      </c>
      <c r="J24" s="312">
        <v>0</v>
      </c>
      <c r="K24" s="313">
        <v>0</v>
      </c>
      <c r="L24" s="185">
        <f t="shared" si="0"/>
        <v>3</v>
      </c>
      <c r="M24" s="185">
        <v>0</v>
      </c>
      <c r="N24" s="185">
        <v>3</v>
      </c>
      <c r="O24" s="186">
        <f t="shared" si="1"/>
        <v>3</v>
      </c>
      <c r="P24" s="189">
        <v>0.04</v>
      </c>
      <c r="Q24" s="190" t="s">
        <v>257</v>
      </c>
    </row>
    <row r="25" spans="1:17" ht="12" customHeight="1" thickBot="1" x14ac:dyDescent="0.25">
      <c r="A25" s="308" t="s">
        <v>344</v>
      </c>
      <c r="B25" s="314" t="s">
        <v>26</v>
      </c>
      <c r="C25" s="309">
        <v>0.1</v>
      </c>
      <c r="D25" s="309">
        <v>0</v>
      </c>
      <c r="E25" s="309">
        <v>0.1</v>
      </c>
      <c r="F25" s="310">
        <v>2</v>
      </c>
      <c r="G25" s="310">
        <v>0</v>
      </c>
      <c r="H25" s="311">
        <v>2</v>
      </c>
      <c r="I25" s="298">
        <v>0</v>
      </c>
      <c r="J25" s="312">
        <v>0</v>
      </c>
      <c r="K25" s="313">
        <v>0</v>
      </c>
      <c r="L25" s="185">
        <f t="shared" si="0"/>
        <v>2.1</v>
      </c>
      <c r="M25" s="185">
        <f t="shared" si="0"/>
        <v>0</v>
      </c>
      <c r="N25" s="185">
        <f t="shared" si="0"/>
        <v>2.1</v>
      </c>
      <c r="O25" s="186">
        <f t="shared" si="1"/>
        <v>2.1</v>
      </c>
      <c r="P25" s="189">
        <v>0.1</v>
      </c>
      <c r="Q25" s="190" t="s">
        <v>256</v>
      </c>
    </row>
    <row r="26" spans="1:17" ht="12" customHeight="1" thickBot="1" x14ac:dyDescent="0.25">
      <c r="A26" s="308" t="s">
        <v>153</v>
      </c>
      <c r="B26" s="314" t="s">
        <v>27</v>
      </c>
      <c r="C26" s="309">
        <v>4</v>
      </c>
      <c r="D26" s="309">
        <v>0</v>
      </c>
      <c r="E26" s="309">
        <v>4</v>
      </c>
      <c r="F26" s="310">
        <v>16</v>
      </c>
      <c r="G26" s="310">
        <v>0</v>
      </c>
      <c r="H26" s="311">
        <v>16</v>
      </c>
      <c r="I26" s="298">
        <v>2</v>
      </c>
      <c r="J26" s="312">
        <v>0</v>
      </c>
      <c r="K26" s="313">
        <v>2</v>
      </c>
      <c r="L26" s="185">
        <f t="shared" si="0"/>
        <v>22</v>
      </c>
      <c r="M26" s="185">
        <f t="shared" si="0"/>
        <v>0</v>
      </c>
      <c r="N26" s="185">
        <f t="shared" si="0"/>
        <v>22</v>
      </c>
      <c r="O26" s="186">
        <f t="shared" si="1"/>
        <v>22</v>
      </c>
      <c r="P26" s="189">
        <v>1</v>
      </c>
      <c r="Q26" s="190" t="s">
        <v>242</v>
      </c>
    </row>
    <row r="27" spans="1:17" ht="12" customHeight="1" thickBot="1" x14ac:dyDescent="0.25">
      <c r="A27" s="308" t="s">
        <v>152</v>
      </c>
      <c r="B27" s="314" t="s">
        <v>28</v>
      </c>
      <c r="C27" s="309">
        <v>3</v>
      </c>
      <c r="D27" s="309">
        <v>0</v>
      </c>
      <c r="E27" s="309">
        <v>3</v>
      </c>
      <c r="F27" s="310">
        <v>11</v>
      </c>
      <c r="G27" s="310">
        <v>0</v>
      </c>
      <c r="H27" s="311">
        <v>11</v>
      </c>
      <c r="I27" s="298">
        <v>1</v>
      </c>
      <c r="J27" s="312">
        <v>0</v>
      </c>
      <c r="K27" s="313">
        <v>1</v>
      </c>
      <c r="L27" s="185">
        <f t="shared" si="0"/>
        <v>15</v>
      </c>
      <c r="M27" s="185">
        <f t="shared" si="0"/>
        <v>0</v>
      </c>
      <c r="N27" s="185">
        <f t="shared" si="0"/>
        <v>15</v>
      </c>
      <c r="O27" s="186">
        <f t="shared" si="1"/>
        <v>15</v>
      </c>
      <c r="P27" s="189">
        <v>2.5</v>
      </c>
      <c r="Q27" s="190" t="s">
        <v>329</v>
      </c>
    </row>
    <row r="28" spans="1:17" ht="12" customHeight="1" thickBot="1" x14ac:dyDescent="0.25">
      <c r="A28" s="308" t="s">
        <v>152</v>
      </c>
      <c r="B28" s="314" t="s">
        <v>29</v>
      </c>
      <c r="C28" s="309">
        <v>1</v>
      </c>
      <c r="D28" s="309">
        <v>0</v>
      </c>
      <c r="E28" s="309">
        <v>1</v>
      </c>
      <c r="F28" s="310">
        <v>7</v>
      </c>
      <c r="G28" s="310">
        <v>0</v>
      </c>
      <c r="H28" s="311">
        <v>7</v>
      </c>
      <c r="I28" s="298">
        <v>2</v>
      </c>
      <c r="J28" s="312">
        <v>0</v>
      </c>
      <c r="K28" s="313">
        <v>2</v>
      </c>
      <c r="L28" s="185">
        <f t="shared" si="0"/>
        <v>10</v>
      </c>
      <c r="M28" s="185">
        <f t="shared" si="0"/>
        <v>0</v>
      </c>
      <c r="N28" s="185">
        <v>10</v>
      </c>
      <c r="O28" s="186">
        <v>10</v>
      </c>
      <c r="P28" s="189">
        <v>1.2</v>
      </c>
      <c r="Q28" s="190" t="s">
        <v>326</v>
      </c>
    </row>
    <row r="29" spans="1:17" ht="12" customHeight="1" thickBot="1" x14ac:dyDescent="0.25">
      <c r="A29" s="308" t="s">
        <v>152</v>
      </c>
      <c r="B29" s="314" t="s">
        <v>30</v>
      </c>
      <c r="C29" s="309">
        <v>9</v>
      </c>
      <c r="D29" s="309">
        <v>0</v>
      </c>
      <c r="E29" s="309">
        <v>9</v>
      </c>
      <c r="F29" s="310">
        <v>46</v>
      </c>
      <c r="G29" s="310">
        <v>0</v>
      </c>
      <c r="H29" s="311">
        <v>46</v>
      </c>
      <c r="I29" s="298">
        <v>16</v>
      </c>
      <c r="J29" s="312">
        <v>0</v>
      </c>
      <c r="K29" s="313">
        <v>16</v>
      </c>
      <c r="L29" s="185">
        <f t="shared" si="0"/>
        <v>71</v>
      </c>
      <c r="M29" s="185">
        <f t="shared" si="0"/>
        <v>0</v>
      </c>
      <c r="N29" s="185">
        <f t="shared" si="0"/>
        <v>71</v>
      </c>
      <c r="O29" s="186">
        <f t="shared" si="1"/>
        <v>71</v>
      </c>
      <c r="P29" s="189">
        <v>10.5</v>
      </c>
      <c r="Q29" s="190" t="s">
        <v>330</v>
      </c>
    </row>
    <row r="30" spans="1:17" ht="12" customHeight="1" thickBot="1" x14ac:dyDescent="0.25">
      <c r="A30" s="308" t="s">
        <v>167</v>
      </c>
      <c r="B30" s="314" t="s">
        <v>31</v>
      </c>
      <c r="C30" s="309">
        <v>0.5</v>
      </c>
      <c r="D30" s="309">
        <v>0</v>
      </c>
      <c r="E30" s="309">
        <v>0.5</v>
      </c>
      <c r="F30" s="310">
        <v>2</v>
      </c>
      <c r="G30" s="310">
        <v>0</v>
      </c>
      <c r="H30" s="311">
        <v>2</v>
      </c>
      <c r="I30" s="298">
        <v>0</v>
      </c>
      <c r="J30" s="312">
        <v>0</v>
      </c>
      <c r="K30" s="313">
        <v>0</v>
      </c>
      <c r="L30" s="185">
        <v>2.5</v>
      </c>
      <c r="M30" s="185">
        <f t="shared" si="0"/>
        <v>0</v>
      </c>
      <c r="N30" s="185">
        <v>2.5</v>
      </c>
      <c r="O30" s="186">
        <v>2.5</v>
      </c>
      <c r="P30" s="189">
        <v>7.0000000000000007E-2</v>
      </c>
      <c r="Q30" s="190" t="s">
        <v>258</v>
      </c>
    </row>
    <row r="31" spans="1:17" ht="12" customHeight="1" thickBot="1" x14ac:dyDescent="0.25">
      <c r="A31" s="308" t="s">
        <v>167</v>
      </c>
      <c r="B31" s="314" t="s">
        <v>32</v>
      </c>
      <c r="C31" s="309">
        <v>0.5</v>
      </c>
      <c r="D31" s="309">
        <v>0</v>
      </c>
      <c r="E31" s="309">
        <v>0.5</v>
      </c>
      <c r="F31" s="310">
        <v>2</v>
      </c>
      <c r="G31" s="310">
        <v>0</v>
      </c>
      <c r="H31" s="311">
        <v>2</v>
      </c>
      <c r="I31" s="298">
        <v>0</v>
      </c>
      <c r="J31" s="312">
        <v>0</v>
      </c>
      <c r="K31" s="313">
        <v>0</v>
      </c>
      <c r="L31" s="185">
        <f t="shared" si="0"/>
        <v>2.5</v>
      </c>
      <c r="M31" s="185">
        <f t="shared" si="0"/>
        <v>0</v>
      </c>
      <c r="N31" s="185">
        <v>2.5</v>
      </c>
      <c r="O31" s="186">
        <f t="shared" si="1"/>
        <v>2.5</v>
      </c>
      <c r="P31" s="189">
        <v>0.1</v>
      </c>
      <c r="Q31" s="190" t="s">
        <v>259</v>
      </c>
    </row>
    <row r="32" spans="1:17" ht="12" customHeight="1" thickBot="1" x14ac:dyDescent="0.25">
      <c r="A32" s="308" t="s">
        <v>142</v>
      </c>
      <c r="B32" s="314" t="s">
        <v>33</v>
      </c>
      <c r="C32" s="309">
        <v>2</v>
      </c>
      <c r="D32" s="309">
        <v>0</v>
      </c>
      <c r="E32" s="309">
        <v>2</v>
      </c>
      <c r="F32" s="310">
        <v>15</v>
      </c>
      <c r="G32" s="310">
        <v>0</v>
      </c>
      <c r="H32" s="311">
        <v>15</v>
      </c>
      <c r="I32" s="298">
        <v>2</v>
      </c>
      <c r="J32" s="312">
        <v>0</v>
      </c>
      <c r="K32" s="313">
        <v>2</v>
      </c>
      <c r="L32" s="185">
        <f t="shared" si="0"/>
        <v>19</v>
      </c>
      <c r="M32" s="185">
        <f t="shared" si="0"/>
        <v>0</v>
      </c>
      <c r="N32" s="185">
        <f t="shared" si="0"/>
        <v>19</v>
      </c>
      <c r="O32" s="186">
        <v>19</v>
      </c>
      <c r="P32" s="189">
        <v>0</v>
      </c>
      <c r="Q32" s="377" t="s">
        <v>322</v>
      </c>
    </row>
    <row r="33" spans="1:17" ht="12" customHeight="1" thickBot="1" x14ac:dyDescent="0.25">
      <c r="A33" s="308" t="s">
        <v>142</v>
      </c>
      <c r="B33" s="314" t="s">
        <v>34</v>
      </c>
      <c r="C33" s="309">
        <v>0.25</v>
      </c>
      <c r="D33" s="309">
        <v>0</v>
      </c>
      <c r="E33" s="309">
        <v>0.25</v>
      </c>
      <c r="F33" s="310">
        <v>3.75</v>
      </c>
      <c r="G33" s="310">
        <v>0</v>
      </c>
      <c r="H33" s="311">
        <v>3.75</v>
      </c>
      <c r="I33" s="298">
        <v>1</v>
      </c>
      <c r="J33" s="312">
        <v>0</v>
      </c>
      <c r="K33" s="313">
        <v>1</v>
      </c>
      <c r="L33" s="185">
        <f t="shared" si="0"/>
        <v>5</v>
      </c>
      <c r="M33" s="185">
        <f t="shared" si="0"/>
        <v>0</v>
      </c>
      <c r="N33" s="185">
        <f t="shared" si="0"/>
        <v>5</v>
      </c>
      <c r="O33" s="186">
        <f t="shared" si="1"/>
        <v>5</v>
      </c>
      <c r="P33" s="189">
        <v>0.25</v>
      </c>
      <c r="Q33" s="190" t="s">
        <v>260</v>
      </c>
    </row>
    <row r="34" spans="1:17" ht="12" customHeight="1" thickBot="1" x14ac:dyDescent="0.25">
      <c r="A34" s="308" t="s">
        <v>152</v>
      </c>
      <c r="B34" s="314" t="s">
        <v>35</v>
      </c>
      <c r="C34" s="309">
        <v>1</v>
      </c>
      <c r="D34" s="309">
        <v>0</v>
      </c>
      <c r="E34" s="309">
        <v>1</v>
      </c>
      <c r="F34" s="310">
        <v>9</v>
      </c>
      <c r="G34" s="310">
        <v>0</v>
      </c>
      <c r="H34" s="311">
        <v>9</v>
      </c>
      <c r="I34" s="298">
        <v>1</v>
      </c>
      <c r="J34" s="312">
        <v>0</v>
      </c>
      <c r="K34" s="313">
        <v>1</v>
      </c>
      <c r="L34" s="185">
        <f t="shared" si="0"/>
        <v>11</v>
      </c>
      <c r="M34" s="185">
        <f t="shared" si="0"/>
        <v>0</v>
      </c>
      <c r="N34" s="185">
        <f t="shared" si="0"/>
        <v>11</v>
      </c>
      <c r="O34" s="186">
        <f t="shared" si="1"/>
        <v>11</v>
      </c>
      <c r="P34" s="189">
        <v>1.1000000000000001</v>
      </c>
      <c r="Q34" s="190" t="s">
        <v>261</v>
      </c>
    </row>
    <row r="35" spans="1:17" ht="12" customHeight="1" thickBot="1" x14ac:dyDescent="0.25">
      <c r="A35" s="308" t="s">
        <v>142</v>
      </c>
      <c r="B35" s="314" t="s">
        <v>36</v>
      </c>
      <c r="C35" s="309">
        <v>6</v>
      </c>
      <c r="D35" s="309">
        <v>0</v>
      </c>
      <c r="E35" s="309">
        <v>6</v>
      </c>
      <c r="F35" s="310">
        <v>29</v>
      </c>
      <c r="G35" s="310">
        <v>0</v>
      </c>
      <c r="H35" s="311">
        <v>29</v>
      </c>
      <c r="I35" s="298">
        <v>4</v>
      </c>
      <c r="J35" s="312">
        <v>0</v>
      </c>
      <c r="K35" s="313">
        <v>4</v>
      </c>
      <c r="L35" s="185">
        <f t="shared" si="0"/>
        <v>39</v>
      </c>
      <c r="M35" s="185">
        <f t="shared" si="0"/>
        <v>0</v>
      </c>
      <c r="N35" s="185">
        <f t="shared" si="0"/>
        <v>39</v>
      </c>
      <c r="O35" s="186">
        <v>39</v>
      </c>
      <c r="P35" s="189">
        <v>0</v>
      </c>
      <c r="Q35" s="190"/>
    </row>
    <row r="36" spans="1:17" ht="12" customHeight="1" thickBot="1" x14ac:dyDescent="0.25">
      <c r="A36" s="308" t="s">
        <v>304</v>
      </c>
      <c r="B36" s="314" t="s">
        <v>262</v>
      </c>
      <c r="C36" s="309">
        <v>1.5</v>
      </c>
      <c r="D36" s="309">
        <v>0</v>
      </c>
      <c r="E36" s="309">
        <v>1.5</v>
      </c>
      <c r="F36" s="310">
        <v>8.5</v>
      </c>
      <c r="G36" s="310">
        <v>0</v>
      </c>
      <c r="H36" s="311">
        <v>8.5</v>
      </c>
      <c r="I36" s="298">
        <v>1</v>
      </c>
      <c r="J36" s="312">
        <v>0</v>
      </c>
      <c r="K36" s="313">
        <v>1</v>
      </c>
      <c r="L36" s="185">
        <f t="shared" si="0"/>
        <v>11</v>
      </c>
      <c r="M36" s="185">
        <f t="shared" si="0"/>
        <v>0</v>
      </c>
      <c r="N36" s="185">
        <f t="shared" si="0"/>
        <v>11</v>
      </c>
      <c r="O36" s="186">
        <f t="shared" si="1"/>
        <v>11</v>
      </c>
      <c r="P36" s="189">
        <v>1.75</v>
      </c>
      <c r="Q36" s="190" t="s">
        <v>263</v>
      </c>
    </row>
    <row r="37" spans="1:17" ht="12" customHeight="1" thickBot="1" x14ac:dyDescent="0.25">
      <c r="A37" s="308" t="s">
        <v>304</v>
      </c>
      <c r="B37" s="314" t="s">
        <v>264</v>
      </c>
      <c r="C37" s="309">
        <v>1.5</v>
      </c>
      <c r="D37" s="309">
        <v>0</v>
      </c>
      <c r="E37" s="309">
        <v>1.5</v>
      </c>
      <c r="F37" s="310">
        <v>6.5</v>
      </c>
      <c r="G37" s="310">
        <v>0</v>
      </c>
      <c r="H37" s="311">
        <v>6.5</v>
      </c>
      <c r="I37" s="298">
        <v>1</v>
      </c>
      <c r="J37" s="312">
        <v>1</v>
      </c>
      <c r="K37" s="313">
        <v>0</v>
      </c>
      <c r="L37" s="185">
        <f t="shared" si="0"/>
        <v>9</v>
      </c>
      <c r="M37" s="185">
        <f t="shared" si="0"/>
        <v>1</v>
      </c>
      <c r="N37" s="185">
        <f t="shared" si="0"/>
        <v>8</v>
      </c>
      <c r="O37" s="186">
        <v>8</v>
      </c>
      <c r="P37" s="189">
        <v>1.75</v>
      </c>
      <c r="Q37" s="190" t="s">
        <v>263</v>
      </c>
    </row>
    <row r="38" spans="1:17" ht="12" customHeight="1" thickBot="1" x14ac:dyDescent="0.25">
      <c r="A38" s="308" t="s">
        <v>142</v>
      </c>
      <c r="B38" s="314" t="s">
        <v>39</v>
      </c>
      <c r="C38" s="309">
        <v>8.5</v>
      </c>
      <c r="D38" s="309">
        <v>0</v>
      </c>
      <c r="E38" s="309">
        <v>8.5</v>
      </c>
      <c r="F38" s="310">
        <v>33</v>
      </c>
      <c r="G38" s="310">
        <v>0</v>
      </c>
      <c r="H38" s="311">
        <f>F38-G38</f>
        <v>33</v>
      </c>
      <c r="I38" s="298">
        <v>9</v>
      </c>
      <c r="J38" s="312">
        <v>0</v>
      </c>
      <c r="K38" s="313">
        <v>9</v>
      </c>
      <c r="L38" s="185">
        <f t="shared" si="0"/>
        <v>50.5</v>
      </c>
      <c r="M38" s="185">
        <f t="shared" si="0"/>
        <v>0</v>
      </c>
      <c r="N38" s="185">
        <f t="shared" si="0"/>
        <v>50.5</v>
      </c>
      <c r="O38" s="186">
        <v>50.5</v>
      </c>
      <c r="P38" s="189">
        <v>0.5</v>
      </c>
      <c r="Q38" s="377" t="s">
        <v>321</v>
      </c>
    </row>
    <row r="39" spans="1:17" ht="12" customHeight="1" thickBot="1" x14ac:dyDescent="0.25">
      <c r="A39" s="308" t="s">
        <v>304</v>
      </c>
      <c r="B39" s="314" t="s">
        <v>40</v>
      </c>
      <c r="C39" s="309">
        <v>1</v>
      </c>
      <c r="D39" s="309">
        <v>0</v>
      </c>
      <c r="E39" s="309">
        <v>1</v>
      </c>
      <c r="F39" s="310">
        <v>8</v>
      </c>
      <c r="G39" s="310">
        <v>0</v>
      </c>
      <c r="H39" s="311">
        <v>8</v>
      </c>
      <c r="I39" s="298">
        <v>0</v>
      </c>
      <c r="J39" s="312">
        <v>0</v>
      </c>
      <c r="K39" s="313">
        <v>0</v>
      </c>
      <c r="L39" s="185">
        <f t="shared" si="0"/>
        <v>9</v>
      </c>
      <c r="M39" s="185">
        <f t="shared" si="0"/>
        <v>0</v>
      </c>
      <c r="N39" s="185">
        <f t="shared" si="0"/>
        <v>9</v>
      </c>
      <c r="O39" s="186">
        <f t="shared" si="1"/>
        <v>9</v>
      </c>
      <c r="P39" s="189">
        <v>2</v>
      </c>
      <c r="Q39" s="190" t="s">
        <v>265</v>
      </c>
    </row>
    <row r="40" spans="1:17" ht="12" customHeight="1" thickBot="1" x14ac:dyDescent="0.25">
      <c r="A40" s="308" t="s">
        <v>153</v>
      </c>
      <c r="B40" s="314" t="s">
        <v>41</v>
      </c>
      <c r="C40" s="309">
        <v>5.25</v>
      </c>
      <c r="D40" s="309">
        <v>0</v>
      </c>
      <c r="E40" s="309">
        <v>5.25</v>
      </c>
      <c r="F40" s="310">
        <v>24.75</v>
      </c>
      <c r="G40" s="310">
        <v>0</v>
      </c>
      <c r="H40" s="311">
        <v>24.75</v>
      </c>
      <c r="I40" s="298">
        <v>4</v>
      </c>
      <c r="J40" s="312">
        <v>0</v>
      </c>
      <c r="K40" s="313">
        <v>4</v>
      </c>
      <c r="L40" s="185">
        <f t="shared" si="0"/>
        <v>34</v>
      </c>
      <c r="M40" s="185">
        <f t="shared" si="0"/>
        <v>0</v>
      </c>
      <c r="N40" s="185">
        <f t="shared" si="0"/>
        <v>34</v>
      </c>
      <c r="O40" s="186">
        <f t="shared" si="1"/>
        <v>34</v>
      </c>
      <c r="P40" s="189">
        <v>2</v>
      </c>
      <c r="Q40" s="190" t="s">
        <v>266</v>
      </c>
    </row>
    <row r="41" spans="1:17" ht="12" customHeight="1" thickBot="1" x14ac:dyDescent="0.25">
      <c r="A41" s="308" t="s">
        <v>167</v>
      </c>
      <c r="B41" s="314" t="s">
        <v>42</v>
      </c>
      <c r="C41" s="309">
        <v>0.25</v>
      </c>
      <c r="D41" s="309">
        <v>0</v>
      </c>
      <c r="E41" s="309">
        <v>0.25</v>
      </c>
      <c r="F41" s="310">
        <v>1</v>
      </c>
      <c r="G41" s="310">
        <v>0</v>
      </c>
      <c r="H41" s="311">
        <v>1</v>
      </c>
      <c r="I41" s="298">
        <v>0.5</v>
      </c>
      <c r="J41" s="312">
        <v>0</v>
      </c>
      <c r="K41" s="313">
        <v>0.5</v>
      </c>
      <c r="L41" s="185">
        <f t="shared" si="0"/>
        <v>1.75</v>
      </c>
      <c r="M41" s="185">
        <f t="shared" si="0"/>
        <v>0</v>
      </c>
      <c r="N41" s="185">
        <f t="shared" si="0"/>
        <v>1.75</v>
      </c>
      <c r="O41" s="186">
        <f t="shared" si="1"/>
        <v>1.75</v>
      </c>
      <c r="P41" s="189">
        <v>0.04</v>
      </c>
      <c r="Q41" s="190" t="s">
        <v>267</v>
      </c>
    </row>
    <row r="42" spans="1:17" ht="12" customHeight="1" thickBot="1" x14ac:dyDescent="0.25">
      <c r="A42" s="308" t="s">
        <v>344</v>
      </c>
      <c r="B42" s="314" t="s">
        <v>43</v>
      </c>
      <c r="C42" s="309">
        <v>0.25</v>
      </c>
      <c r="D42" s="309">
        <v>0</v>
      </c>
      <c r="E42" s="309">
        <v>0.25</v>
      </c>
      <c r="F42" s="310">
        <v>0.75</v>
      </c>
      <c r="G42" s="310">
        <v>0</v>
      </c>
      <c r="H42" s="311">
        <v>0.75</v>
      </c>
      <c r="I42" s="298">
        <v>0</v>
      </c>
      <c r="J42" s="312">
        <v>0</v>
      </c>
      <c r="K42" s="313">
        <v>0</v>
      </c>
      <c r="L42" s="185">
        <f t="shared" si="0"/>
        <v>1</v>
      </c>
      <c r="M42" s="185">
        <f t="shared" si="0"/>
        <v>0</v>
      </c>
      <c r="N42" s="185">
        <f t="shared" si="0"/>
        <v>1</v>
      </c>
      <c r="O42" s="186">
        <f t="shared" si="1"/>
        <v>1</v>
      </c>
      <c r="P42" s="189">
        <v>0.1</v>
      </c>
      <c r="Q42" s="190" t="s">
        <v>256</v>
      </c>
    </row>
    <row r="43" spans="1:17" ht="12" customHeight="1" thickBot="1" x14ac:dyDescent="0.25">
      <c r="A43" s="308" t="s">
        <v>304</v>
      </c>
      <c r="B43" s="314" t="s">
        <v>44</v>
      </c>
      <c r="C43" s="309">
        <v>1.5</v>
      </c>
      <c r="D43" s="309">
        <v>0</v>
      </c>
      <c r="E43" s="309">
        <v>1.5</v>
      </c>
      <c r="F43" s="310">
        <v>9.5</v>
      </c>
      <c r="G43" s="310">
        <v>0</v>
      </c>
      <c r="H43" s="311">
        <v>9.5</v>
      </c>
      <c r="I43" s="298">
        <v>0</v>
      </c>
      <c r="J43" s="312">
        <v>0</v>
      </c>
      <c r="K43" s="313">
        <v>0</v>
      </c>
      <c r="L43" s="185">
        <f t="shared" si="0"/>
        <v>11</v>
      </c>
      <c r="M43" s="185">
        <f t="shared" si="0"/>
        <v>0</v>
      </c>
      <c r="N43" s="185">
        <f t="shared" si="0"/>
        <v>11</v>
      </c>
      <c r="O43" s="186">
        <f t="shared" si="1"/>
        <v>11</v>
      </c>
      <c r="P43" s="189">
        <v>0</v>
      </c>
      <c r="Q43" s="190" t="s">
        <v>268</v>
      </c>
    </row>
    <row r="44" spans="1:17" ht="12" customHeight="1" thickBot="1" x14ac:dyDescent="0.25">
      <c r="A44" s="308" t="s">
        <v>304</v>
      </c>
      <c r="B44" s="314" t="s">
        <v>45</v>
      </c>
      <c r="C44" s="309">
        <v>1</v>
      </c>
      <c r="D44" s="309">
        <v>0</v>
      </c>
      <c r="E44" s="309">
        <v>1</v>
      </c>
      <c r="F44" s="310">
        <v>3</v>
      </c>
      <c r="G44" s="310">
        <v>0</v>
      </c>
      <c r="H44" s="311">
        <v>3</v>
      </c>
      <c r="I44" s="298">
        <v>0.5</v>
      </c>
      <c r="J44" s="312">
        <v>0</v>
      </c>
      <c r="K44" s="313">
        <v>0.5</v>
      </c>
      <c r="L44" s="185">
        <f t="shared" si="0"/>
        <v>4.5</v>
      </c>
      <c r="M44" s="185">
        <f t="shared" si="0"/>
        <v>0</v>
      </c>
      <c r="N44" s="185">
        <f t="shared" si="0"/>
        <v>4.5</v>
      </c>
      <c r="O44" s="186">
        <f t="shared" si="1"/>
        <v>4.5</v>
      </c>
      <c r="P44" s="189">
        <v>0.05</v>
      </c>
      <c r="Q44" s="190" t="s">
        <v>269</v>
      </c>
    </row>
    <row r="45" spans="1:17" ht="12" customHeight="1" thickBot="1" x14ac:dyDescent="0.25">
      <c r="A45" s="308" t="s">
        <v>142</v>
      </c>
      <c r="B45" s="314" t="s">
        <v>270</v>
      </c>
      <c r="C45" s="309">
        <v>12</v>
      </c>
      <c r="D45" s="309">
        <v>0</v>
      </c>
      <c r="E45" s="309">
        <v>12</v>
      </c>
      <c r="F45" s="310">
        <v>35</v>
      </c>
      <c r="G45" s="310">
        <v>0</v>
      </c>
      <c r="H45" s="311">
        <v>35</v>
      </c>
      <c r="I45" s="298">
        <v>19</v>
      </c>
      <c r="J45" s="312">
        <v>0</v>
      </c>
      <c r="K45" s="313">
        <v>19</v>
      </c>
      <c r="L45" s="185">
        <f t="shared" si="0"/>
        <v>66</v>
      </c>
      <c r="M45" s="185">
        <f t="shared" si="0"/>
        <v>0</v>
      </c>
      <c r="N45" s="185">
        <f t="shared" si="0"/>
        <v>66</v>
      </c>
      <c r="O45" s="186">
        <f t="shared" si="1"/>
        <v>66</v>
      </c>
      <c r="P45" s="189">
        <v>1</v>
      </c>
      <c r="Q45" s="190" t="s">
        <v>318</v>
      </c>
    </row>
    <row r="46" spans="1:17" ht="12" customHeight="1" thickBot="1" x14ac:dyDescent="0.25">
      <c r="A46" s="308" t="s">
        <v>142</v>
      </c>
      <c r="B46" s="314" t="s">
        <v>272</v>
      </c>
      <c r="C46" s="309">
        <v>6</v>
      </c>
      <c r="D46" s="309">
        <v>0</v>
      </c>
      <c r="E46" s="309">
        <v>6</v>
      </c>
      <c r="F46" s="310">
        <v>15</v>
      </c>
      <c r="G46" s="310">
        <v>0</v>
      </c>
      <c r="H46" s="311">
        <v>15</v>
      </c>
      <c r="I46" s="298">
        <v>9</v>
      </c>
      <c r="J46" s="312">
        <v>0</v>
      </c>
      <c r="K46" s="313">
        <v>9</v>
      </c>
      <c r="L46" s="185">
        <f t="shared" si="0"/>
        <v>30</v>
      </c>
      <c r="M46" s="185">
        <f t="shared" si="0"/>
        <v>0</v>
      </c>
      <c r="N46" s="185">
        <f t="shared" si="0"/>
        <v>30</v>
      </c>
      <c r="O46" s="186">
        <f t="shared" si="1"/>
        <v>30</v>
      </c>
      <c r="P46" s="189">
        <v>0</v>
      </c>
      <c r="Q46" s="190" t="s">
        <v>253</v>
      </c>
    </row>
    <row r="47" spans="1:17" ht="12" customHeight="1" thickBot="1" x14ac:dyDescent="0.25">
      <c r="A47" s="308" t="s">
        <v>304</v>
      </c>
      <c r="B47" s="314" t="s">
        <v>48</v>
      </c>
      <c r="C47" s="309">
        <v>3</v>
      </c>
      <c r="D47" s="309">
        <v>0</v>
      </c>
      <c r="E47" s="309">
        <v>3</v>
      </c>
      <c r="F47" s="310">
        <v>12</v>
      </c>
      <c r="G47" s="310">
        <v>0</v>
      </c>
      <c r="H47" s="311">
        <v>12</v>
      </c>
      <c r="I47" s="298">
        <v>3</v>
      </c>
      <c r="J47" s="312">
        <v>0</v>
      </c>
      <c r="K47" s="313">
        <v>3</v>
      </c>
      <c r="L47" s="185">
        <f t="shared" si="0"/>
        <v>18</v>
      </c>
      <c r="M47" s="185">
        <f t="shared" si="0"/>
        <v>0</v>
      </c>
      <c r="N47" s="185">
        <f t="shared" si="0"/>
        <v>18</v>
      </c>
      <c r="O47" s="186">
        <f t="shared" si="1"/>
        <v>18</v>
      </c>
      <c r="P47" s="189">
        <v>0.6</v>
      </c>
      <c r="Q47" s="190" t="s">
        <v>341</v>
      </c>
    </row>
    <row r="48" spans="1:17" ht="12" customHeight="1" thickBot="1" x14ac:dyDescent="0.25">
      <c r="A48" s="308" t="s">
        <v>154</v>
      </c>
      <c r="B48" s="314" t="s">
        <v>49</v>
      </c>
      <c r="C48" s="309">
        <v>4</v>
      </c>
      <c r="D48" s="309">
        <v>0</v>
      </c>
      <c r="E48" s="309">
        <v>4</v>
      </c>
      <c r="F48" s="310">
        <v>12.5</v>
      </c>
      <c r="G48" s="310">
        <v>0</v>
      </c>
      <c r="H48" s="311">
        <v>12.5</v>
      </c>
      <c r="I48" s="298">
        <v>2</v>
      </c>
      <c r="J48" s="312">
        <v>0</v>
      </c>
      <c r="K48" s="313">
        <v>2</v>
      </c>
      <c r="L48" s="185">
        <f t="shared" si="0"/>
        <v>18.5</v>
      </c>
      <c r="M48" s="185">
        <f t="shared" si="0"/>
        <v>0</v>
      </c>
      <c r="N48" s="185">
        <f t="shared" si="0"/>
        <v>18.5</v>
      </c>
      <c r="O48" s="186">
        <f t="shared" si="1"/>
        <v>18.5</v>
      </c>
      <c r="P48" s="189">
        <v>1</v>
      </c>
      <c r="Q48" s="190" t="s">
        <v>307</v>
      </c>
    </row>
    <row r="49" spans="1:17" ht="12" customHeight="1" thickBot="1" x14ac:dyDescent="0.25">
      <c r="A49" s="308" t="s">
        <v>344</v>
      </c>
      <c r="B49" s="314" t="s">
        <v>50</v>
      </c>
      <c r="C49" s="309">
        <v>1</v>
      </c>
      <c r="D49" s="309">
        <v>0</v>
      </c>
      <c r="E49" s="309">
        <v>1</v>
      </c>
      <c r="F49" s="310">
        <v>5</v>
      </c>
      <c r="G49" s="310">
        <v>0</v>
      </c>
      <c r="H49" s="311">
        <v>5</v>
      </c>
      <c r="I49" s="298">
        <v>1</v>
      </c>
      <c r="J49" s="312">
        <v>0</v>
      </c>
      <c r="K49" s="313">
        <v>1</v>
      </c>
      <c r="L49" s="185">
        <f t="shared" si="0"/>
        <v>7</v>
      </c>
      <c r="M49" s="185">
        <f t="shared" si="0"/>
        <v>0</v>
      </c>
      <c r="N49" s="185">
        <f t="shared" si="0"/>
        <v>7</v>
      </c>
      <c r="O49" s="186">
        <f t="shared" si="1"/>
        <v>7</v>
      </c>
      <c r="P49" s="189">
        <v>0</v>
      </c>
      <c r="Q49" s="190" t="s">
        <v>333</v>
      </c>
    </row>
    <row r="50" spans="1:17" ht="12" customHeight="1" thickBot="1" x14ac:dyDescent="0.25">
      <c r="A50" s="308" t="s">
        <v>344</v>
      </c>
      <c r="B50" s="314" t="s">
        <v>51</v>
      </c>
      <c r="C50" s="309">
        <v>1</v>
      </c>
      <c r="D50" s="309">
        <v>0</v>
      </c>
      <c r="E50" s="309">
        <v>1</v>
      </c>
      <c r="F50" s="310">
        <v>6</v>
      </c>
      <c r="G50" s="310">
        <v>0</v>
      </c>
      <c r="H50" s="311">
        <v>6</v>
      </c>
      <c r="I50" s="298">
        <v>0</v>
      </c>
      <c r="J50" s="312">
        <v>0</v>
      </c>
      <c r="K50" s="313">
        <v>0</v>
      </c>
      <c r="L50" s="185">
        <f t="shared" si="0"/>
        <v>7</v>
      </c>
      <c r="M50" s="185">
        <f t="shared" si="0"/>
        <v>0</v>
      </c>
      <c r="N50" s="185">
        <f t="shared" si="0"/>
        <v>7</v>
      </c>
      <c r="O50" s="186">
        <f t="shared" si="1"/>
        <v>7</v>
      </c>
      <c r="P50" s="189">
        <v>0.5</v>
      </c>
      <c r="Q50" s="190" t="s">
        <v>254</v>
      </c>
    </row>
    <row r="51" spans="1:17" ht="12" customHeight="1" thickBot="1" x14ac:dyDescent="0.25">
      <c r="A51" s="308" t="s">
        <v>167</v>
      </c>
      <c r="B51" s="314" t="s">
        <v>52</v>
      </c>
      <c r="C51" s="309">
        <v>0.5</v>
      </c>
      <c r="D51" s="309">
        <v>0</v>
      </c>
      <c r="E51" s="309">
        <v>0.5</v>
      </c>
      <c r="F51" s="310">
        <v>3.5</v>
      </c>
      <c r="G51" s="310">
        <v>0</v>
      </c>
      <c r="H51" s="311">
        <v>3.5</v>
      </c>
      <c r="I51" s="298">
        <v>0</v>
      </c>
      <c r="J51" s="312">
        <v>0</v>
      </c>
      <c r="K51" s="313">
        <v>0</v>
      </c>
      <c r="L51" s="185">
        <f t="shared" si="0"/>
        <v>4</v>
      </c>
      <c r="M51" s="185">
        <f t="shared" si="0"/>
        <v>0</v>
      </c>
      <c r="N51" s="185">
        <f t="shared" si="0"/>
        <v>4</v>
      </c>
      <c r="O51" s="186">
        <f t="shared" si="1"/>
        <v>4</v>
      </c>
      <c r="P51" s="189">
        <v>0.11</v>
      </c>
      <c r="Q51" s="190" t="s">
        <v>273</v>
      </c>
    </row>
    <row r="52" spans="1:17" ht="12" customHeight="1" thickBot="1" x14ac:dyDescent="0.25">
      <c r="A52" s="308" t="s">
        <v>154</v>
      </c>
      <c r="B52" s="314" t="s">
        <v>53</v>
      </c>
      <c r="C52" s="309">
        <v>1.25</v>
      </c>
      <c r="D52" s="309">
        <v>0</v>
      </c>
      <c r="E52" s="309">
        <v>1.25</v>
      </c>
      <c r="F52" s="310">
        <v>7.75</v>
      </c>
      <c r="G52" s="310">
        <v>0</v>
      </c>
      <c r="H52" s="311">
        <v>7.75</v>
      </c>
      <c r="I52" s="298">
        <v>1</v>
      </c>
      <c r="J52" s="312">
        <v>0</v>
      </c>
      <c r="K52" s="313">
        <v>1</v>
      </c>
      <c r="L52" s="185">
        <f t="shared" si="0"/>
        <v>10</v>
      </c>
      <c r="M52" s="185">
        <f t="shared" si="0"/>
        <v>0</v>
      </c>
      <c r="N52" s="185">
        <f t="shared" si="0"/>
        <v>10</v>
      </c>
      <c r="O52" s="186">
        <f t="shared" si="1"/>
        <v>10</v>
      </c>
      <c r="P52" s="189">
        <v>0.93</v>
      </c>
      <c r="Q52" s="190" t="s">
        <v>274</v>
      </c>
    </row>
    <row r="53" spans="1:17" ht="12" customHeight="1" thickBot="1" x14ac:dyDescent="0.25">
      <c r="A53" s="308" t="s">
        <v>167</v>
      </c>
      <c r="B53" s="314" t="s">
        <v>54</v>
      </c>
      <c r="C53" s="309">
        <v>0.25</v>
      </c>
      <c r="D53" s="309">
        <v>0</v>
      </c>
      <c r="E53" s="309">
        <v>0.25</v>
      </c>
      <c r="F53" s="310">
        <v>0.5</v>
      </c>
      <c r="G53" s="310">
        <v>0</v>
      </c>
      <c r="H53" s="311">
        <v>0.5</v>
      </c>
      <c r="I53" s="298">
        <v>0.25</v>
      </c>
      <c r="J53" s="312">
        <v>0</v>
      </c>
      <c r="K53" s="313">
        <v>0.25</v>
      </c>
      <c r="L53" s="185">
        <f t="shared" si="0"/>
        <v>1</v>
      </c>
      <c r="M53" s="185">
        <f t="shared" si="0"/>
        <v>0</v>
      </c>
      <c r="N53" s="185">
        <f t="shared" si="0"/>
        <v>1</v>
      </c>
      <c r="O53" s="186">
        <f t="shared" si="1"/>
        <v>1</v>
      </c>
      <c r="P53" s="189">
        <v>0.01</v>
      </c>
      <c r="Q53" s="190" t="s">
        <v>275</v>
      </c>
    </row>
    <row r="54" spans="1:17" ht="12" customHeight="1" thickBot="1" x14ac:dyDescent="0.25">
      <c r="A54" s="308" t="s">
        <v>153</v>
      </c>
      <c r="B54" s="314" t="s">
        <v>55</v>
      </c>
      <c r="C54" s="309">
        <v>2</v>
      </c>
      <c r="D54" s="309">
        <v>0</v>
      </c>
      <c r="E54" s="309">
        <v>2</v>
      </c>
      <c r="F54" s="310">
        <v>13</v>
      </c>
      <c r="G54" s="310">
        <v>0</v>
      </c>
      <c r="H54" s="311">
        <v>13</v>
      </c>
      <c r="I54" s="298">
        <v>2</v>
      </c>
      <c r="J54" s="312">
        <v>0</v>
      </c>
      <c r="K54" s="313">
        <v>2</v>
      </c>
      <c r="L54" s="185">
        <f t="shared" si="0"/>
        <v>17</v>
      </c>
      <c r="M54" s="185">
        <f t="shared" si="0"/>
        <v>0</v>
      </c>
      <c r="N54" s="185">
        <f t="shared" si="0"/>
        <v>17</v>
      </c>
      <c r="O54" s="186">
        <f t="shared" si="1"/>
        <v>17</v>
      </c>
      <c r="P54" s="189">
        <v>2</v>
      </c>
      <c r="Q54" s="190" t="s">
        <v>276</v>
      </c>
    </row>
    <row r="55" spans="1:17" ht="12" customHeight="1" thickBot="1" x14ac:dyDescent="0.25">
      <c r="A55" s="308" t="s">
        <v>344</v>
      </c>
      <c r="B55" s="314" t="s">
        <v>56</v>
      </c>
      <c r="C55" s="309">
        <v>1</v>
      </c>
      <c r="D55" s="309">
        <v>0</v>
      </c>
      <c r="E55" s="309">
        <v>1</v>
      </c>
      <c r="F55" s="310">
        <v>2</v>
      </c>
      <c r="G55" s="310">
        <v>0</v>
      </c>
      <c r="H55" s="311">
        <v>2</v>
      </c>
      <c r="I55" s="298">
        <v>1</v>
      </c>
      <c r="J55" s="312">
        <v>0</v>
      </c>
      <c r="K55" s="313">
        <v>1</v>
      </c>
      <c r="L55" s="185">
        <f t="shared" si="0"/>
        <v>4</v>
      </c>
      <c r="M55" s="185">
        <f t="shared" si="0"/>
        <v>0</v>
      </c>
      <c r="N55" s="185">
        <f t="shared" si="0"/>
        <v>4</v>
      </c>
      <c r="O55" s="186">
        <f t="shared" si="1"/>
        <v>4</v>
      </c>
      <c r="P55" s="189">
        <v>0.1</v>
      </c>
      <c r="Q55" s="190" t="s">
        <v>256</v>
      </c>
    </row>
    <row r="56" spans="1:17" ht="12" customHeight="1" thickBot="1" x14ac:dyDescent="0.25">
      <c r="A56" s="308" t="s">
        <v>304</v>
      </c>
      <c r="B56" s="314" t="s">
        <v>57</v>
      </c>
      <c r="C56" s="309">
        <v>4</v>
      </c>
      <c r="D56" s="309">
        <v>0</v>
      </c>
      <c r="E56" s="309">
        <v>4</v>
      </c>
      <c r="F56" s="310">
        <v>16</v>
      </c>
      <c r="G56" s="310">
        <v>0</v>
      </c>
      <c r="H56" s="311">
        <v>16</v>
      </c>
      <c r="I56" s="298">
        <v>3</v>
      </c>
      <c r="J56" s="312">
        <v>0</v>
      </c>
      <c r="K56" s="313">
        <v>3</v>
      </c>
      <c r="L56" s="185">
        <f t="shared" si="0"/>
        <v>23</v>
      </c>
      <c r="M56" s="185">
        <f t="shared" si="0"/>
        <v>0</v>
      </c>
      <c r="N56" s="185">
        <f t="shared" si="0"/>
        <v>23</v>
      </c>
      <c r="O56" s="186">
        <f t="shared" si="1"/>
        <v>23</v>
      </c>
      <c r="P56" s="189">
        <v>0.18</v>
      </c>
      <c r="Q56" s="190" t="s">
        <v>297</v>
      </c>
    </row>
    <row r="57" spans="1:17" ht="12" customHeight="1" thickBot="1" x14ac:dyDescent="0.25">
      <c r="A57" s="308" t="s">
        <v>152</v>
      </c>
      <c r="B57" s="314" t="s">
        <v>58</v>
      </c>
      <c r="C57" s="309">
        <v>1</v>
      </c>
      <c r="D57" s="309">
        <v>0</v>
      </c>
      <c r="E57" s="309">
        <v>1</v>
      </c>
      <c r="F57" s="310">
        <v>1</v>
      </c>
      <c r="G57" s="310">
        <v>0</v>
      </c>
      <c r="H57" s="311">
        <v>1</v>
      </c>
      <c r="I57" s="298">
        <v>0</v>
      </c>
      <c r="J57" s="312">
        <v>0</v>
      </c>
      <c r="K57" s="313">
        <v>0</v>
      </c>
      <c r="L57" s="185">
        <f t="shared" si="0"/>
        <v>2</v>
      </c>
      <c r="M57" s="185">
        <f t="shared" si="0"/>
        <v>0</v>
      </c>
      <c r="N57" s="185">
        <f t="shared" si="0"/>
        <v>2</v>
      </c>
      <c r="O57" s="186">
        <f t="shared" si="1"/>
        <v>2</v>
      </c>
      <c r="P57" s="189">
        <v>0.1</v>
      </c>
      <c r="Q57" s="190" t="s">
        <v>305</v>
      </c>
    </row>
    <row r="58" spans="1:17" ht="12" customHeight="1" thickBot="1" x14ac:dyDescent="0.25">
      <c r="A58" s="308" t="s">
        <v>154</v>
      </c>
      <c r="B58" s="314" t="s">
        <v>59</v>
      </c>
      <c r="C58" s="309">
        <v>1.5</v>
      </c>
      <c r="D58" s="309">
        <v>0</v>
      </c>
      <c r="E58" s="309">
        <v>1.5</v>
      </c>
      <c r="F58" s="310">
        <v>6.75</v>
      </c>
      <c r="G58" s="310">
        <v>0</v>
      </c>
      <c r="H58" s="311">
        <v>6.75</v>
      </c>
      <c r="I58" s="298">
        <v>1</v>
      </c>
      <c r="J58" s="312">
        <v>0</v>
      </c>
      <c r="K58" s="313">
        <v>1</v>
      </c>
      <c r="L58" s="185">
        <f t="shared" si="0"/>
        <v>9.25</v>
      </c>
      <c r="M58" s="185">
        <f t="shared" si="0"/>
        <v>0</v>
      </c>
      <c r="N58" s="185">
        <f t="shared" si="0"/>
        <v>9.25</v>
      </c>
      <c r="O58" s="186">
        <f t="shared" si="1"/>
        <v>9.25</v>
      </c>
      <c r="P58" s="189">
        <v>0.12</v>
      </c>
      <c r="Q58" s="190" t="s">
        <v>277</v>
      </c>
    </row>
    <row r="59" spans="1:17" ht="12" customHeight="1" thickBot="1" x14ac:dyDescent="0.25">
      <c r="A59" s="308" t="s">
        <v>152</v>
      </c>
      <c r="B59" s="314" t="s">
        <v>60</v>
      </c>
      <c r="C59" s="309">
        <v>3</v>
      </c>
      <c r="D59" s="309">
        <v>0</v>
      </c>
      <c r="E59" s="309">
        <v>3</v>
      </c>
      <c r="F59" s="310">
        <v>13</v>
      </c>
      <c r="G59" s="310">
        <v>0</v>
      </c>
      <c r="H59" s="311">
        <v>13</v>
      </c>
      <c r="I59" s="298">
        <v>2</v>
      </c>
      <c r="J59" s="312">
        <v>0</v>
      </c>
      <c r="K59" s="313">
        <v>2</v>
      </c>
      <c r="L59" s="185">
        <f t="shared" si="0"/>
        <v>18</v>
      </c>
      <c r="M59" s="185">
        <v>0</v>
      </c>
      <c r="N59" s="185">
        <v>18</v>
      </c>
      <c r="O59" s="186">
        <v>18</v>
      </c>
      <c r="P59" s="189">
        <v>2</v>
      </c>
      <c r="Q59" s="190" t="s">
        <v>278</v>
      </c>
    </row>
    <row r="60" spans="1:17" ht="12" customHeight="1" thickBot="1" x14ac:dyDescent="0.25">
      <c r="A60" s="308" t="s">
        <v>153</v>
      </c>
      <c r="B60" s="314" t="s">
        <v>61</v>
      </c>
      <c r="C60" s="309">
        <v>1.25</v>
      </c>
      <c r="D60" s="309">
        <v>0</v>
      </c>
      <c r="E60" s="309">
        <v>1.25</v>
      </c>
      <c r="F60" s="310">
        <v>7.75</v>
      </c>
      <c r="G60" s="310">
        <v>0</v>
      </c>
      <c r="H60" s="311">
        <v>7.75</v>
      </c>
      <c r="I60" s="298">
        <v>1</v>
      </c>
      <c r="J60" s="312">
        <v>0</v>
      </c>
      <c r="K60" s="313">
        <v>1</v>
      </c>
      <c r="L60" s="185">
        <f t="shared" si="0"/>
        <v>10</v>
      </c>
      <c r="M60" s="185">
        <f t="shared" si="0"/>
        <v>0</v>
      </c>
      <c r="N60" s="185">
        <f t="shared" si="0"/>
        <v>10</v>
      </c>
      <c r="O60" s="186">
        <f t="shared" si="1"/>
        <v>10</v>
      </c>
      <c r="P60" s="189">
        <v>0</v>
      </c>
      <c r="Q60" s="190" t="s">
        <v>254</v>
      </c>
    </row>
    <row r="61" spans="1:17" ht="12" customHeight="1" thickBot="1" x14ac:dyDescent="0.25">
      <c r="A61" s="308" t="s">
        <v>344</v>
      </c>
      <c r="B61" s="314" t="s">
        <v>62</v>
      </c>
      <c r="C61" s="309">
        <v>0.25</v>
      </c>
      <c r="D61" s="309">
        <v>0</v>
      </c>
      <c r="E61" s="309">
        <v>0.25</v>
      </c>
      <c r="F61" s="310">
        <v>4</v>
      </c>
      <c r="G61" s="310">
        <v>0</v>
      </c>
      <c r="H61" s="311">
        <v>4</v>
      </c>
      <c r="I61" s="298">
        <v>0</v>
      </c>
      <c r="J61" s="312">
        <v>0</v>
      </c>
      <c r="K61" s="313">
        <v>0</v>
      </c>
      <c r="L61" s="185">
        <f t="shared" si="0"/>
        <v>4.25</v>
      </c>
      <c r="M61" s="185">
        <f t="shared" si="0"/>
        <v>0</v>
      </c>
      <c r="N61" s="185">
        <f t="shared" si="0"/>
        <v>4.25</v>
      </c>
      <c r="O61" s="186">
        <f t="shared" si="1"/>
        <v>4.25</v>
      </c>
      <c r="P61" s="189">
        <v>0.1</v>
      </c>
      <c r="Q61" s="190" t="s">
        <v>279</v>
      </c>
    </row>
    <row r="62" spans="1:17" ht="12" customHeight="1" thickBot="1" x14ac:dyDescent="0.25">
      <c r="A62" s="308" t="s">
        <v>344</v>
      </c>
      <c r="B62" s="314" t="s">
        <v>63</v>
      </c>
      <c r="C62" s="309">
        <v>0.25</v>
      </c>
      <c r="D62" s="309">
        <v>0</v>
      </c>
      <c r="E62" s="309">
        <v>0.25</v>
      </c>
      <c r="F62" s="310">
        <v>0.75</v>
      </c>
      <c r="G62" s="310">
        <v>0</v>
      </c>
      <c r="H62" s="311">
        <v>0.75</v>
      </c>
      <c r="I62" s="298">
        <v>0.25</v>
      </c>
      <c r="J62" s="312">
        <v>0</v>
      </c>
      <c r="K62" s="313">
        <v>0.25</v>
      </c>
      <c r="L62" s="185">
        <f t="shared" si="0"/>
        <v>1.25</v>
      </c>
      <c r="M62" s="185">
        <f t="shared" si="0"/>
        <v>0</v>
      </c>
      <c r="N62" s="185">
        <f t="shared" si="0"/>
        <v>1.25</v>
      </c>
      <c r="O62" s="186">
        <f t="shared" si="1"/>
        <v>1.25</v>
      </c>
      <c r="P62" s="189">
        <v>0.1</v>
      </c>
      <c r="Q62" s="190" t="s">
        <v>256</v>
      </c>
    </row>
    <row r="63" spans="1:17" ht="12" customHeight="1" thickBot="1" x14ac:dyDescent="0.25">
      <c r="A63" s="308" t="s">
        <v>167</v>
      </c>
      <c r="B63" s="314" t="s">
        <v>64</v>
      </c>
      <c r="C63" s="309">
        <v>1</v>
      </c>
      <c r="D63" s="309">
        <v>0</v>
      </c>
      <c r="E63" s="309">
        <v>1</v>
      </c>
      <c r="F63" s="310">
        <v>6</v>
      </c>
      <c r="G63" s="310">
        <v>0</v>
      </c>
      <c r="H63" s="311">
        <v>6</v>
      </c>
      <c r="I63" s="298">
        <v>0.4</v>
      </c>
      <c r="J63" s="312">
        <v>0</v>
      </c>
      <c r="K63" s="313">
        <v>0.4</v>
      </c>
      <c r="L63" s="185">
        <f t="shared" si="0"/>
        <v>7.4</v>
      </c>
      <c r="M63" s="185">
        <f t="shared" si="0"/>
        <v>0</v>
      </c>
      <c r="N63" s="185">
        <f t="shared" si="0"/>
        <v>7.4</v>
      </c>
      <c r="O63" s="186">
        <f t="shared" si="1"/>
        <v>7.4</v>
      </c>
      <c r="P63" s="189">
        <v>0.08</v>
      </c>
      <c r="Q63" s="190" t="s">
        <v>280</v>
      </c>
    </row>
    <row r="64" spans="1:17" ht="12" customHeight="1" thickBot="1" x14ac:dyDescent="0.25">
      <c r="A64" s="308" t="s">
        <v>153</v>
      </c>
      <c r="B64" s="314" t="s">
        <v>65</v>
      </c>
      <c r="C64" s="309">
        <v>1</v>
      </c>
      <c r="D64" s="309">
        <v>0</v>
      </c>
      <c r="E64" s="309">
        <v>1</v>
      </c>
      <c r="F64" s="310">
        <v>4</v>
      </c>
      <c r="G64" s="310">
        <v>0</v>
      </c>
      <c r="H64" s="311">
        <v>4</v>
      </c>
      <c r="I64" s="298">
        <v>2</v>
      </c>
      <c r="J64" s="312">
        <v>0</v>
      </c>
      <c r="K64" s="313">
        <v>2</v>
      </c>
      <c r="L64" s="185">
        <f t="shared" si="0"/>
        <v>7</v>
      </c>
      <c r="M64" s="185">
        <f t="shared" si="0"/>
        <v>0</v>
      </c>
      <c r="N64" s="185">
        <f t="shared" si="0"/>
        <v>7</v>
      </c>
      <c r="O64" s="186">
        <f t="shared" si="1"/>
        <v>7</v>
      </c>
      <c r="P64" s="189">
        <v>0.1</v>
      </c>
      <c r="Q64" s="190" t="s">
        <v>281</v>
      </c>
    </row>
    <row r="65" spans="1:17" ht="12" customHeight="1" thickBot="1" x14ac:dyDescent="0.25">
      <c r="A65" s="308" t="s">
        <v>154</v>
      </c>
      <c r="B65" s="314" t="s">
        <v>66</v>
      </c>
      <c r="C65" s="309">
        <v>25.25</v>
      </c>
      <c r="D65" s="309">
        <v>0</v>
      </c>
      <c r="E65" s="309">
        <v>25.25</v>
      </c>
      <c r="F65" s="310">
        <v>80</v>
      </c>
      <c r="G65" s="310">
        <v>0</v>
      </c>
      <c r="H65" s="311">
        <v>80</v>
      </c>
      <c r="I65" s="298">
        <v>26.75</v>
      </c>
      <c r="J65" s="312">
        <v>0</v>
      </c>
      <c r="K65" s="313">
        <v>26.75</v>
      </c>
      <c r="L65" s="185">
        <f t="shared" si="0"/>
        <v>132</v>
      </c>
      <c r="M65" s="185">
        <f t="shared" si="0"/>
        <v>0</v>
      </c>
      <c r="N65" s="185">
        <f t="shared" si="0"/>
        <v>132</v>
      </c>
      <c r="O65" s="186">
        <v>132</v>
      </c>
      <c r="P65" s="189">
        <v>6</v>
      </c>
      <c r="Q65" s="190" t="s">
        <v>323</v>
      </c>
    </row>
    <row r="66" spans="1:17" ht="12" customHeight="1" thickBot="1" x14ac:dyDescent="0.25">
      <c r="A66" s="308" t="s">
        <v>344</v>
      </c>
      <c r="B66" s="314" t="s">
        <v>67</v>
      </c>
      <c r="C66" s="309">
        <v>0</v>
      </c>
      <c r="D66" s="309">
        <v>0</v>
      </c>
      <c r="E66" s="309">
        <v>0</v>
      </c>
      <c r="F66" s="310">
        <v>1</v>
      </c>
      <c r="G66" s="310">
        <v>0</v>
      </c>
      <c r="H66" s="311">
        <v>1</v>
      </c>
      <c r="I66" s="298">
        <v>0</v>
      </c>
      <c r="J66" s="312">
        <v>0</v>
      </c>
      <c r="K66" s="313">
        <v>0</v>
      </c>
      <c r="L66" s="185">
        <f t="shared" si="0"/>
        <v>1</v>
      </c>
      <c r="M66" s="185">
        <f t="shared" si="0"/>
        <v>0</v>
      </c>
      <c r="N66" s="185">
        <f t="shared" si="0"/>
        <v>1</v>
      </c>
      <c r="O66" s="186">
        <f t="shared" si="1"/>
        <v>1</v>
      </c>
      <c r="P66" s="189">
        <v>0.05</v>
      </c>
      <c r="Q66" s="190" t="s">
        <v>249</v>
      </c>
    </row>
    <row r="67" spans="1:17" ht="12" customHeight="1" thickBot="1" x14ac:dyDescent="0.25">
      <c r="A67" s="308" t="s">
        <v>154</v>
      </c>
      <c r="B67" s="314" t="s">
        <v>68</v>
      </c>
      <c r="C67" s="309">
        <v>1</v>
      </c>
      <c r="D67" s="309">
        <v>0</v>
      </c>
      <c r="E67" s="309">
        <v>1</v>
      </c>
      <c r="F67" s="310">
        <v>5</v>
      </c>
      <c r="G67" s="310">
        <v>0</v>
      </c>
      <c r="H67" s="311">
        <v>5</v>
      </c>
      <c r="I67" s="298">
        <v>1</v>
      </c>
      <c r="J67" s="312">
        <v>0</v>
      </c>
      <c r="K67" s="313">
        <v>1</v>
      </c>
      <c r="L67" s="185">
        <f t="shared" si="0"/>
        <v>7</v>
      </c>
      <c r="M67" s="185">
        <f t="shared" si="0"/>
        <v>0</v>
      </c>
      <c r="N67" s="185">
        <f t="shared" si="0"/>
        <v>7</v>
      </c>
      <c r="O67" s="186">
        <v>7</v>
      </c>
      <c r="P67" s="189">
        <v>0.5</v>
      </c>
      <c r="Q67" s="378" t="s">
        <v>260</v>
      </c>
    </row>
    <row r="68" spans="1:17" ht="12" customHeight="1" thickBot="1" x14ac:dyDescent="0.25">
      <c r="A68" s="308" t="s">
        <v>154</v>
      </c>
      <c r="B68" s="314" t="s">
        <v>69</v>
      </c>
      <c r="C68" s="309">
        <v>2</v>
      </c>
      <c r="D68" s="309">
        <v>0</v>
      </c>
      <c r="E68" s="309">
        <v>2</v>
      </c>
      <c r="F68" s="310">
        <v>7</v>
      </c>
      <c r="G68" s="310">
        <v>0</v>
      </c>
      <c r="H68" s="311">
        <v>7</v>
      </c>
      <c r="I68" s="298">
        <v>2</v>
      </c>
      <c r="J68" s="312">
        <v>0</v>
      </c>
      <c r="K68" s="313">
        <v>2</v>
      </c>
      <c r="L68" s="185">
        <f t="shared" si="0"/>
        <v>11</v>
      </c>
      <c r="M68" s="185">
        <f t="shared" si="0"/>
        <v>0</v>
      </c>
      <c r="N68" s="185">
        <f t="shared" si="0"/>
        <v>11</v>
      </c>
      <c r="O68" s="186">
        <f t="shared" si="1"/>
        <v>11</v>
      </c>
      <c r="P68" s="189">
        <v>0</v>
      </c>
      <c r="Q68" s="190"/>
    </row>
    <row r="69" spans="1:17" ht="12" customHeight="1" thickBot="1" x14ac:dyDescent="0.25">
      <c r="A69" s="308" t="s">
        <v>304</v>
      </c>
      <c r="B69" s="314" t="s">
        <v>70</v>
      </c>
      <c r="C69" s="309">
        <v>2</v>
      </c>
      <c r="D69" s="309">
        <v>0</v>
      </c>
      <c r="E69" s="309">
        <v>2</v>
      </c>
      <c r="F69" s="310">
        <v>13</v>
      </c>
      <c r="G69" s="310">
        <v>1</v>
      </c>
      <c r="H69" s="311">
        <v>12</v>
      </c>
      <c r="I69" s="298">
        <v>2</v>
      </c>
      <c r="J69" s="312">
        <v>0</v>
      </c>
      <c r="K69" s="313">
        <v>2</v>
      </c>
      <c r="L69" s="185">
        <f t="shared" ref="L69:N106" si="2">SUM(C69,F69,I69)</f>
        <v>17</v>
      </c>
      <c r="M69" s="185">
        <f t="shared" si="2"/>
        <v>1</v>
      </c>
      <c r="N69" s="185">
        <f t="shared" si="2"/>
        <v>16</v>
      </c>
      <c r="O69" s="186">
        <v>16</v>
      </c>
      <c r="P69" s="189">
        <v>1.5</v>
      </c>
      <c r="Q69" s="190" t="s">
        <v>282</v>
      </c>
    </row>
    <row r="70" spans="1:17" ht="12" customHeight="1" thickBot="1" x14ac:dyDescent="0.25">
      <c r="A70" s="308" t="s">
        <v>152</v>
      </c>
      <c r="B70" s="314" t="s">
        <v>71</v>
      </c>
      <c r="C70" s="309">
        <v>1</v>
      </c>
      <c r="D70" s="309">
        <v>0</v>
      </c>
      <c r="E70" s="309">
        <v>1</v>
      </c>
      <c r="F70" s="310">
        <v>10</v>
      </c>
      <c r="G70" s="310">
        <v>0</v>
      </c>
      <c r="H70" s="311">
        <v>10</v>
      </c>
      <c r="I70" s="298">
        <v>5</v>
      </c>
      <c r="J70" s="312">
        <v>0</v>
      </c>
      <c r="K70" s="313">
        <v>5</v>
      </c>
      <c r="L70" s="185">
        <f t="shared" si="2"/>
        <v>16</v>
      </c>
      <c r="M70" s="185">
        <f t="shared" si="2"/>
        <v>0</v>
      </c>
      <c r="N70" s="185">
        <f t="shared" si="2"/>
        <v>16</v>
      </c>
      <c r="O70" s="186">
        <f t="shared" ref="O70:O106" si="3">L70</f>
        <v>16</v>
      </c>
      <c r="P70" s="189">
        <v>1</v>
      </c>
      <c r="Q70" s="190" t="s">
        <v>283</v>
      </c>
    </row>
    <row r="71" spans="1:17" ht="12" customHeight="1" thickBot="1" x14ac:dyDescent="0.25">
      <c r="A71" s="308" t="s">
        <v>155</v>
      </c>
      <c r="B71" s="314" t="s">
        <v>73</v>
      </c>
      <c r="C71" s="309">
        <v>0</v>
      </c>
      <c r="D71" s="309">
        <v>0</v>
      </c>
      <c r="E71" s="309">
        <v>0</v>
      </c>
      <c r="F71" s="310">
        <v>0</v>
      </c>
      <c r="G71" s="310">
        <v>0</v>
      </c>
      <c r="H71" s="311">
        <v>0</v>
      </c>
      <c r="I71" s="298">
        <v>0</v>
      </c>
      <c r="J71" s="312">
        <v>0</v>
      </c>
      <c r="K71" s="313">
        <v>0</v>
      </c>
      <c r="L71" s="185">
        <f t="shared" si="2"/>
        <v>0</v>
      </c>
      <c r="M71" s="185">
        <f t="shared" si="2"/>
        <v>0</v>
      </c>
      <c r="N71" s="185">
        <f t="shared" si="2"/>
        <v>0</v>
      </c>
      <c r="O71" s="186">
        <f t="shared" si="3"/>
        <v>0</v>
      </c>
      <c r="P71" s="189">
        <v>0</v>
      </c>
      <c r="Q71" s="190" t="s">
        <v>271</v>
      </c>
    </row>
    <row r="72" spans="1:17" ht="12" customHeight="1" thickBot="1" x14ac:dyDescent="0.25">
      <c r="A72" s="308" t="s">
        <v>304</v>
      </c>
      <c r="B72" s="314" t="s">
        <v>72</v>
      </c>
      <c r="C72" s="309">
        <v>1</v>
      </c>
      <c r="D72" s="309">
        <v>0</v>
      </c>
      <c r="E72" s="309">
        <v>1</v>
      </c>
      <c r="F72" s="310">
        <v>6</v>
      </c>
      <c r="G72" s="310">
        <v>0</v>
      </c>
      <c r="H72" s="311">
        <v>6</v>
      </c>
      <c r="I72" s="298">
        <v>1</v>
      </c>
      <c r="J72" s="312">
        <v>0</v>
      </c>
      <c r="K72" s="313">
        <v>1</v>
      </c>
      <c r="L72" s="185">
        <f t="shared" si="2"/>
        <v>8</v>
      </c>
      <c r="M72" s="185">
        <f t="shared" si="2"/>
        <v>0</v>
      </c>
      <c r="N72" s="185">
        <f t="shared" si="2"/>
        <v>8</v>
      </c>
      <c r="O72" s="186">
        <f t="shared" si="3"/>
        <v>8</v>
      </c>
      <c r="P72" s="189">
        <v>0.09</v>
      </c>
      <c r="Q72" s="190" t="s">
        <v>284</v>
      </c>
    </row>
    <row r="73" spans="1:17" ht="12" customHeight="1" thickBot="1" x14ac:dyDescent="0.25">
      <c r="A73" s="308" t="s">
        <v>152</v>
      </c>
      <c r="B73" s="314" t="s">
        <v>74</v>
      </c>
      <c r="C73" s="309">
        <v>3</v>
      </c>
      <c r="D73" s="309">
        <v>0</v>
      </c>
      <c r="E73" s="309">
        <v>3</v>
      </c>
      <c r="F73" s="310">
        <v>13</v>
      </c>
      <c r="G73" s="310">
        <v>0</v>
      </c>
      <c r="H73" s="311">
        <v>13</v>
      </c>
      <c r="I73" s="298">
        <v>2</v>
      </c>
      <c r="J73" s="312">
        <v>0</v>
      </c>
      <c r="K73" s="313">
        <v>2</v>
      </c>
      <c r="L73" s="185">
        <f t="shared" si="2"/>
        <v>18</v>
      </c>
      <c r="M73" s="185">
        <f t="shared" si="2"/>
        <v>0</v>
      </c>
      <c r="N73" s="185">
        <f t="shared" si="2"/>
        <v>18</v>
      </c>
      <c r="O73" s="186">
        <f t="shared" si="3"/>
        <v>18</v>
      </c>
      <c r="P73" s="189">
        <v>1</v>
      </c>
      <c r="Q73" s="190" t="s">
        <v>285</v>
      </c>
    </row>
    <row r="74" spans="1:17" ht="12" customHeight="1" thickBot="1" x14ac:dyDescent="0.25">
      <c r="A74" s="308" t="s">
        <v>142</v>
      </c>
      <c r="B74" s="314" t="s">
        <v>75</v>
      </c>
      <c r="C74" s="309">
        <v>2</v>
      </c>
      <c r="D74" s="309">
        <v>0</v>
      </c>
      <c r="E74" s="309">
        <v>2</v>
      </c>
      <c r="F74" s="310">
        <v>8</v>
      </c>
      <c r="G74" s="310">
        <v>0</v>
      </c>
      <c r="H74" s="311">
        <v>8</v>
      </c>
      <c r="I74" s="298">
        <v>3</v>
      </c>
      <c r="J74" s="312">
        <v>0</v>
      </c>
      <c r="K74" s="313">
        <v>3</v>
      </c>
      <c r="L74" s="185">
        <f t="shared" si="2"/>
        <v>13</v>
      </c>
      <c r="M74" s="185">
        <f t="shared" si="2"/>
        <v>0</v>
      </c>
      <c r="N74" s="185">
        <f t="shared" si="2"/>
        <v>13</v>
      </c>
      <c r="O74" s="186">
        <v>13</v>
      </c>
      <c r="P74" s="189">
        <v>0.1</v>
      </c>
      <c r="Q74" s="190" t="s">
        <v>286</v>
      </c>
    </row>
    <row r="75" spans="1:17" ht="12" customHeight="1" thickBot="1" x14ac:dyDescent="0.25">
      <c r="A75" s="308" t="s">
        <v>152</v>
      </c>
      <c r="B75" s="314" t="s">
        <v>76</v>
      </c>
      <c r="C75" s="309">
        <v>0.33</v>
      </c>
      <c r="D75" s="309">
        <v>0</v>
      </c>
      <c r="E75" s="309">
        <v>0.33</v>
      </c>
      <c r="F75" s="310">
        <v>1</v>
      </c>
      <c r="G75" s="310">
        <v>0</v>
      </c>
      <c r="H75" s="311">
        <v>1</v>
      </c>
      <c r="I75" s="298">
        <v>0</v>
      </c>
      <c r="J75" s="312">
        <v>0</v>
      </c>
      <c r="K75" s="313">
        <v>0</v>
      </c>
      <c r="L75" s="185">
        <f t="shared" si="2"/>
        <v>1.33</v>
      </c>
      <c r="M75" s="185">
        <f t="shared" si="2"/>
        <v>0</v>
      </c>
      <c r="N75" s="185">
        <f t="shared" si="2"/>
        <v>1.33</v>
      </c>
      <c r="O75" s="186">
        <f t="shared" si="3"/>
        <v>1.33</v>
      </c>
      <c r="P75" s="189">
        <v>0.25</v>
      </c>
      <c r="Q75" s="190" t="s">
        <v>287</v>
      </c>
    </row>
    <row r="76" spans="1:17" ht="12" customHeight="1" thickBot="1" x14ac:dyDescent="0.25">
      <c r="A76" s="308" t="s">
        <v>167</v>
      </c>
      <c r="B76" s="314" t="s">
        <v>77</v>
      </c>
      <c r="C76" s="309">
        <v>0.25</v>
      </c>
      <c r="D76" s="309">
        <v>0</v>
      </c>
      <c r="E76" s="309">
        <v>0.25</v>
      </c>
      <c r="F76" s="310">
        <v>6</v>
      </c>
      <c r="G76" s="310">
        <v>0</v>
      </c>
      <c r="H76" s="311">
        <v>6</v>
      </c>
      <c r="I76" s="298">
        <v>0.5</v>
      </c>
      <c r="J76" s="312">
        <v>0</v>
      </c>
      <c r="K76" s="313">
        <v>0.5</v>
      </c>
      <c r="L76" s="185">
        <f t="shared" si="2"/>
        <v>6.75</v>
      </c>
      <c r="M76" s="185">
        <f t="shared" si="2"/>
        <v>0</v>
      </c>
      <c r="N76" s="185">
        <f t="shared" si="2"/>
        <v>6.75</v>
      </c>
      <c r="O76" s="186">
        <f t="shared" si="3"/>
        <v>6.75</v>
      </c>
      <c r="P76" s="189">
        <v>0.55000000000000004</v>
      </c>
      <c r="Q76" s="190" t="s">
        <v>288</v>
      </c>
    </row>
    <row r="77" spans="1:17" ht="12" customHeight="1" thickBot="1" x14ac:dyDescent="0.25">
      <c r="A77" s="308" t="s">
        <v>152</v>
      </c>
      <c r="B77" s="314" t="s">
        <v>78</v>
      </c>
      <c r="C77" s="309">
        <v>1</v>
      </c>
      <c r="D77" s="309">
        <v>0</v>
      </c>
      <c r="E77" s="309">
        <v>1</v>
      </c>
      <c r="F77" s="310">
        <v>3</v>
      </c>
      <c r="G77" s="310">
        <v>0</v>
      </c>
      <c r="H77" s="311">
        <v>3</v>
      </c>
      <c r="I77" s="298">
        <v>1</v>
      </c>
      <c r="J77" s="312">
        <v>0</v>
      </c>
      <c r="K77" s="313">
        <v>1</v>
      </c>
      <c r="L77" s="185">
        <v>5</v>
      </c>
      <c r="M77" s="185">
        <f t="shared" si="2"/>
        <v>0</v>
      </c>
      <c r="N77" s="185">
        <v>5</v>
      </c>
      <c r="O77" s="186">
        <f t="shared" si="3"/>
        <v>5</v>
      </c>
      <c r="P77" s="189">
        <v>1.1000000000000001</v>
      </c>
      <c r="Q77" s="334" t="s">
        <v>331</v>
      </c>
    </row>
    <row r="78" spans="1:17" ht="12" customHeight="1" thickBot="1" x14ac:dyDescent="0.25">
      <c r="A78" s="308" t="s">
        <v>167</v>
      </c>
      <c r="B78" s="314" t="s">
        <v>79</v>
      </c>
      <c r="C78" s="309">
        <v>0.25</v>
      </c>
      <c r="D78" s="309">
        <v>0</v>
      </c>
      <c r="E78" s="309">
        <v>0.25</v>
      </c>
      <c r="F78" s="310">
        <v>2</v>
      </c>
      <c r="G78" s="310">
        <v>0</v>
      </c>
      <c r="H78" s="311">
        <v>2</v>
      </c>
      <c r="I78" s="298">
        <v>0.5</v>
      </c>
      <c r="J78" s="312">
        <v>0</v>
      </c>
      <c r="K78" s="313">
        <v>0.5</v>
      </c>
      <c r="L78" s="185">
        <f t="shared" si="2"/>
        <v>2.75</v>
      </c>
      <c r="M78" s="185">
        <f t="shared" si="2"/>
        <v>0</v>
      </c>
      <c r="N78" s="185">
        <f t="shared" si="2"/>
        <v>2.75</v>
      </c>
      <c r="O78" s="186">
        <f t="shared" si="3"/>
        <v>2.75</v>
      </c>
      <c r="P78" s="189">
        <v>0.05</v>
      </c>
      <c r="Q78" s="190" t="s">
        <v>289</v>
      </c>
    </row>
    <row r="79" spans="1:17" ht="12" customHeight="1" thickBot="1" x14ac:dyDescent="0.25">
      <c r="A79" s="308" t="s">
        <v>142</v>
      </c>
      <c r="B79" s="314" t="s">
        <v>80</v>
      </c>
      <c r="C79" s="309">
        <v>1</v>
      </c>
      <c r="D79" s="309">
        <v>0</v>
      </c>
      <c r="E79" s="309">
        <v>1</v>
      </c>
      <c r="F79" s="310">
        <v>6</v>
      </c>
      <c r="G79" s="310">
        <v>0</v>
      </c>
      <c r="H79" s="311">
        <v>6</v>
      </c>
      <c r="I79" s="298">
        <v>1</v>
      </c>
      <c r="J79" s="312">
        <v>0</v>
      </c>
      <c r="K79" s="313">
        <v>1</v>
      </c>
      <c r="L79" s="185">
        <f t="shared" si="2"/>
        <v>8</v>
      </c>
      <c r="M79" s="185">
        <f t="shared" si="2"/>
        <v>0</v>
      </c>
      <c r="N79" s="185">
        <f t="shared" si="2"/>
        <v>8</v>
      </c>
      <c r="O79" s="186">
        <f t="shared" si="3"/>
        <v>8</v>
      </c>
      <c r="P79" s="189">
        <v>1</v>
      </c>
      <c r="Q79" s="190" t="s">
        <v>325</v>
      </c>
    </row>
    <row r="80" spans="1:17" ht="12" customHeight="1" thickBot="1" x14ac:dyDescent="0.25">
      <c r="A80" s="308" t="s">
        <v>304</v>
      </c>
      <c r="B80" s="314" t="s">
        <v>81</v>
      </c>
      <c r="C80" s="309">
        <v>3</v>
      </c>
      <c r="D80" s="309">
        <v>0</v>
      </c>
      <c r="E80" s="309">
        <v>3</v>
      </c>
      <c r="F80" s="310">
        <v>23</v>
      </c>
      <c r="G80" s="310">
        <v>0</v>
      </c>
      <c r="H80" s="311">
        <v>23</v>
      </c>
      <c r="I80" s="298">
        <v>3</v>
      </c>
      <c r="J80" s="312">
        <v>0</v>
      </c>
      <c r="K80" s="313">
        <v>3</v>
      </c>
      <c r="L80" s="185">
        <f t="shared" si="2"/>
        <v>29</v>
      </c>
      <c r="M80" s="185">
        <f t="shared" si="2"/>
        <v>0</v>
      </c>
      <c r="N80" s="185">
        <f t="shared" si="2"/>
        <v>29</v>
      </c>
      <c r="O80" s="186">
        <f t="shared" si="3"/>
        <v>29</v>
      </c>
      <c r="P80" s="189">
        <v>8.8000000000000007</v>
      </c>
      <c r="Q80" s="190" t="s">
        <v>320</v>
      </c>
    </row>
    <row r="81" spans="1:17" ht="12" customHeight="1" thickBot="1" x14ac:dyDescent="0.25">
      <c r="A81" s="308" t="s">
        <v>344</v>
      </c>
      <c r="B81" s="314" t="s">
        <v>82</v>
      </c>
      <c r="C81" s="309">
        <v>0</v>
      </c>
      <c r="D81" s="309">
        <v>0</v>
      </c>
      <c r="E81" s="309">
        <v>0</v>
      </c>
      <c r="F81" s="310">
        <v>1</v>
      </c>
      <c r="G81" s="310">
        <v>0</v>
      </c>
      <c r="H81" s="311">
        <v>1</v>
      </c>
      <c r="I81" s="298">
        <v>0</v>
      </c>
      <c r="J81" s="312">
        <v>0</v>
      </c>
      <c r="K81" s="313">
        <v>0</v>
      </c>
      <c r="L81" s="185">
        <f t="shared" si="2"/>
        <v>1</v>
      </c>
      <c r="M81" s="185">
        <f t="shared" si="2"/>
        <v>0</v>
      </c>
      <c r="N81" s="185">
        <f t="shared" si="2"/>
        <v>1</v>
      </c>
      <c r="O81" s="186">
        <f t="shared" si="3"/>
        <v>1</v>
      </c>
      <c r="P81" s="189">
        <v>0.1</v>
      </c>
      <c r="Q81" s="190" t="s">
        <v>256</v>
      </c>
    </row>
    <row r="82" spans="1:17" ht="12" customHeight="1" thickBot="1" x14ac:dyDescent="0.25">
      <c r="A82" s="308" t="s">
        <v>142</v>
      </c>
      <c r="B82" s="314" t="s">
        <v>83</v>
      </c>
      <c r="C82" s="309">
        <v>1</v>
      </c>
      <c r="D82" s="309">
        <v>0</v>
      </c>
      <c r="E82" s="309">
        <v>1</v>
      </c>
      <c r="F82" s="310">
        <v>10</v>
      </c>
      <c r="G82" s="310">
        <v>0</v>
      </c>
      <c r="H82" s="311">
        <v>10</v>
      </c>
      <c r="I82" s="298">
        <v>3</v>
      </c>
      <c r="J82" s="312">
        <v>0</v>
      </c>
      <c r="K82" s="313">
        <v>3</v>
      </c>
      <c r="L82" s="185">
        <f t="shared" si="2"/>
        <v>14</v>
      </c>
      <c r="M82" s="185">
        <f t="shared" si="2"/>
        <v>0</v>
      </c>
      <c r="N82" s="185">
        <f t="shared" si="2"/>
        <v>14</v>
      </c>
      <c r="O82" s="186">
        <f t="shared" si="3"/>
        <v>14</v>
      </c>
      <c r="P82" s="189">
        <v>0</v>
      </c>
      <c r="Q82" s="190" t="s">
        <v>271</v>
      </c>
    </row>
    <row r="83" spans="1:17" ht="12" customHeight="1" thickBot="1" x14ac:dyDescent="0.25">
      <c r="A83" s="308" t="s">
        <v>154</v>
      </c>
      <c r="B83" s="314" t="s">
        <v>84</v>
      </c>
      <c r="C83" s="309">
        <v>1</v>
      </c>
      <c r="D83" s="309">
        <v>0</v>
      </c>
      <c r="E83" s="309">
        <v>1</v>
      </c>
      <c r="F83" s="310">
        <v>10</v>
      </c>
      <c r="G83" s="310">
        <v>0</v>
      </c>
      <c r="H83" s="311">
        <v>10</v>
      </c>
      <c r="I83" s="298">
        <v>1.25</v>
      </c>
      <c r="J83" s="312">
        <v>0</v>
      </c>
      <c r="K83" s="313">
        <v>1.25</v>
      </c>
      <c r="L83" s="185">
        <f t="shared" si="2"/>
        <v>12.25</v>
      </c>
      <c r="M83" s="185">
        <f t="shared" si="2"/>
        <v>0</v>
      </c>
      <c r="N83" s="185">
        <f t="shared" si="2"/>
        <v>12.25</v>
      </c>
      <c r="O83" s="186">
        <f t="shared" si="3"/>
        <v>12.25</v>
      </c>
      <c r="P83" s="189">
        <v>1.4</v>
      </c>
      <c r="Q83" s="190" t="s">
        <v>290</v>
      </c>
    </row>
    <row r="84" spans="1:17" ht="12" customHeight="1" thickBot="1" x14ac:dyDescent="0.25">
      <c r="A84" s="308" t="s">
        <v>154</v>
      </c>
      <c r="B84" s="314" t="s">
        <v>85</v>
      </c>
      <c r="C84" s="309">
        <v>4</v>
      </c>
      <c r="D84" s="309">
        <v>0</v>
      </c>
      <c r="E84" s="309">
        <v>4</v>
      </c>
      <c r="F84" s="310">
        <v>25</v>
      </c>
      <c r="G84" s="310">
        <v>0</v>
      </c>
      <c r="H84" s="311">
        <v>25</v>
      </c>
      <c r="I84" s="298">
        <v>1</v>
      </c>
      <c r="J84" s="312">
        <v>0</v>
      </c>
      <c r="K84" s="313">
        <v>1</v>
      </c>
      <c r="L84" s="185">
        <f t="shared" si="2"/>
        <v>30</v>
      </c>
      <c r="M84" s="185">
        <f t="shared" si="2"/>
        <v>0</v>
      </c>
      <c r="N84" s="185">
        <f t="shared" si="2"/>
        <v>30</v>
      </c>
      <c r="O84" s="186">
        <f t="shared" si="3"/>
        <v>30</v>
      </c>
      <c r="P84" s="189">
        <v>6</v>
      </c>
      <c r="Q84" s="190" t="s">
        <v>308</v>
      </c>
    </row>
    <row r="85" spans="1:17" ht="12" customHeight="1" thickBot="1" x14ac:dyDescent="0.25">
      <c r="A85" s="308" t="s">
        <v>142</v>
      </c>
      <c r="B85" s="314" t="s">
        <v>86</v>
      </c>
      <c r="C85" s="309">
        <v>1</v>
      </c>
      <c r="D85" s="309">
        <v>0</v>
      </c>
      <c r="E85" s="313">
        <v>1</v>
      </c>
      <c r="F85" s="191">
        <v>8</v>
      </c>
      <c r="G85" s="310">
        <v>0</v>
      </c>
      <c r="H85" s="311">
        <v>8</v>
      </c>
      <c r="I85" s="298">
        <v>2</v>
      </c>
      <c r="J85" s="312">
        <v>0</v>
      </c>
      <c r="K85" s="313">
        <v>2</v>
      </c>
      <c r="L85" s="185">
        <f t="shared" si="2"/>
        <v>11</v>
      </c>
      <c r="M85" s="185">
        <f t="shared" si="2"/>
        <v>0</v>
      </c>
      <c r="N85" s="185">
        <f t="shared" si="2"/>
        <v>11</v>
      </c>
      <c r="O85" s="186">
        <f t="shared" si="3"/>
        <v>11</v>
      </c>
      <c r="P85" s="189">
        <v>1</v>
      </c>
      <c r="Q85" s="190" t="s">
        <v>253</v>
      </c>
    </row>
    <row r="86" spans="1:17" ht="12" customHeight="1" thickBot="1" x14ac:dyDescent="0.25">
      <c r="A86" s="308" t="s">
        <v>154</v>
      </c>
      <c r="B86" s="314" t="s">
        <v>87</v>
      </c>
      <c r="C86" s="309">
        <v>2.5</v>
      </c>
      <c r="D86" s="309">
        <v>0</v>
      </c>
      <c r="E86" s="313">
        <v>2.5</v>
      </c>
      <c r="F86" s="191">
        <v>15.5</v>
      </c>
      <c r="G86" s="310">
        <v>0</v>
      </c>
      <c r="H86" s="311">
        <v>15.5</v>
      </c>
      <c r="I86" s="298">
        <v>4</v>
      </c>
      <c r="J86" s="312">
        <v>0</v>
      </c>
      <c r="K86" s="313">
        <v>4</v>
      </c>
      <c r="L86" s="185">
        <f t="shared" si="2"/>
        <v>22</v>
      </c>
      <c r="M86" s="185">
        <f t="shared" si="2"/>
        <v>0</v>
      </c>
      <c r="N86" s="185">
        <f t="shared" si="2"/>
        <v>22</v>
      </c>
      <c r="O86" s="186">
        <v>22</v>
      </c>
      <c r="P86" s="189">
        <v>0</v>
      </c>
      <c r="Q86" s="378" t="s">
        <v>322</v>
      </c>
    </row>
    <row r="87" spans="1:17" ht="12" customHeight="1" thickBot="1" x14ac:dyDescent="0.25">
      <c r="A87" s="308" t="s">
        <v>153</v>
      </c>
      <c r="B87" s="314" t="s">
        <v>88</v>
      </c>
      <c r="C87" s="309">
        <v>1</v>
      </c>
      <c r="D87" s="309">
        <v>0</v>
      </c>
      <c r="E87" s="313">
        <v>1</v>
      </c>
      <c r="F87" s="191">
        <v>9</v>
      </c>
      <c r="G87" s="310">
        <v>0</v>
      </c>
      <c r="H87" s="311">
        <v>9</v>
      </c>
      <c r="I87" s="298">
        <v>0</v>
      </c>
      <c r="J87" s="312">
        <v>0</v>
      </c>
      <c r="K87" s="313">
        <v>0</v>
      </c>
      <c r="L87" s="185">
        <f t="shared" si="2"/>
        <v>10</v>
      </c>
      <c r="M87" s="185">
        <f t="shared" si="2"/>
        <v>0</v>
      </c>
      <c r="N87" s="185">
        <f t="shared" si="2"/>
        <v>10</v>
      </c>
      <c r="O87" s="186">
        <f t="shared" si="3"/>
        <v>10</v>
      </c>
      <c r="P87" s="189">
        <v>0.11</v>
      </c>
      <c r="Q87" s="190" t="s">
        <v>249</v>
      </c>
    </row>
    <row r="88" spans="1:17" ht="12" customHeight="1" thickBot="1" x14ac:dyDescent="0.25">
      <c r="A88" s="308" t="s">
        <v>152</v>
      </c>
      <c r="B88" s="314" t="s">
        <v>89</v>
      </c>
      <c r="C88" s="309">
        <v>2</v>
      </c>
      <c r="D88" s="309">
        <v>0</v>
      </c>
      <c r="E88" s="313">
        <v>2</v>
      </c>
      <c r="F88" s="191">
        <v>10</v>
      </c>
      <c r="G88" s="310">
        <v>0</v>
      </c>
      <c r="H88" s="311">
        <v>10</v>
      </c>
      <c r="I88" s="298">
        <v>1</v>
      </c>
      <c r="J88" s="312">
        <v>0</v>
      </c>
      <c r="K88" s="313">
        <v>1</v>
      </c>
      <c r="L88" s="185">
        <f t="shared" si="2"/>
        <v>13</v>
      </c>
      <c r="M88" s="185">
        <f t="shared" si="2"/>
        <v>0</v>
      </c>
      <c r="N88" s="185">
        <f t="shared" si="2"/>
        <v>13</v>
      </c>
      <c r="O88" s="186">
        <f t="shared" si="3"/>
        <v>13</v>
      </c>
      <c r="P88" s="189">
        <v>2.4</v>
      </c>
      <c r="Q88" s="190" t="s">
        <v>327</v>
      </c>
    </row>
    <row r="89" spans="1:17" ht="12" customHeight="1" thickBot="1" x14ac:dyDescent="0.25">
      <c r="A89" s="308" t="s">
        <v>154</v>
      </c>
      <c r="B89" s="314" t="s">
        <v>90</v>
      </c>
      <c r="C89" s="309">
        <v>2</v>
      </c>
      <c r="D89" s="309">
        <v>0</v>
      </c>
      <c r="E89" s="313">
        <v>2</v>
      </c>
      <c r="F89" s="191">
        <v>11</v>
      </c>
      <c r="G89" s="310">
        <v>0</v>
      </c>
      <c r="H89" s="311">
        <v>11</v>
      </c>
      <c r="I89" s="298">
        <v>0</v>
      </c>
      <c r="J89" s="312">
        <v>0</v>
      </c>
      <c r="K89" s="313">
        <v>0</v>
      </c>
      <c r="L89" s="185">
        <f t="shared" si="2"/>
        <v>13</v>
      </c>
      <c r="M89" s="185">
        <f t="shared" si="2"/>
        <v>0</v>
      </c>
      <c r="N89" s="185">
        <f t="shared" si="2"/>
        <v>13</v>
      </c>
      <c r="O89" s="186">
        <f t="shared" si="3"/>
        <v>13</v>
      </c>
      <c r="P89" s="189">
        <v>1.4</v>
      </c>
      <c r="Q89" s="190" t="s">
        <v>290</v>
      </c>
    </row>
    <row r="90" spans="1:17" ht="12" customHeight="1" thickBot="1" x14ac:dyDescent="0.25">
      <c r="A90" s="308" t="s">
        <v>154</v>
      </c>
      <c r="B90" s="314" t="s">
        <v>91</v>
      </c>
      <c r="C90" s="309">
        <v>1</v>
      </c>
      <c r="D90" s="309">
        <v>0</v>
      </c>
      <c r="E90" s="313">
        <v>1</v>
      </c>
      <c r="F90" s="191">
        <v>6.625</v>
      </c>
      <c r="G90" s="310">
        <v>0</v>
      </c>
      <c r="H90" s="311">
        <v>6.625</v>
      </c>
      <c r="I90" s="298">
        <v>2</v>
      </c>
      <c r="J90" s="312">
        <v>0</v>
      </c>
      <c r="K90" s="313">
        <v>2</v>
      </c>
      <c r="L90" s="185">
        <f t="shared" si="2"/>
        <v>9.625</v>
      </c>
      <c r="M90" s="185">
        <f t="shared" si="2"/>
        <v>0</v>
      </c>
      <c r="N90" s="185">
        <f t="shared" si="2"/>
        <v>9.625</v>
      </c>
      <c r="O90" s="186">
        <v>9.6300000000000008</v>
      </c>
      <c r="P90" s="189">
        <v>0</v>
      </c>
      <c r="Q90" s="378" t="s">
        <v>322</v>
      </c>
    </row>
    <row r="91" spans="1:17" ht="12" customHeight="1" thickBot="1" x14ac:dyDescent="0.25">
      <c r="A91" s="308" t="s">
        <v>142</v>
      </c>
      <c r="B91" s="314" t="s">
        <v>92</v>
      </c>
      <c r="C91" s="309">
        <v>0.5</v>
      </c>
      <c r="D91" s="309">
        <v>0</v>
      </c>
      <c r="E91" s="313">
        <v>0.5</v>
      </c>
      <c r="F91" s="191">
        <v>4</v>
      </c>
      <c r="G91" s="310">
        <v>0</v>
      </c>
      <c r="H91" s="311">
        <v>4</v>
      </c>
      <c r="I91" s="298">
        <v>0</v>
      </c>
      <c r="J91" s="312">
        <v>0</v>
      </c>
      <c r="K91" s="313">
        <v>0</v>
      </c>
      <c r="L91" s="185">
        <f t="shared" si="2"/>
        <v>4.5</v>
      </c>
      <c r="M91" s="185">
        <f t="shared" si="2"/>
        <v>0</v>
      </c>
      <c r="N91" s="185">
        <f t="shared" si="2"/>
        <v>4.5</v>
      </c>
      <c r="O91" s="186">
        <f t="shared" si="3"/>
        <v>4.5</v>
      </c>
      <c r="P91" s="189">
        <v>0</v>
      </c>
      <c r="Q91" s="190" t="s">
        <v>271</v>
      </c>
    </row>
    <row r="92" spans="1:17" ht="12" customHeight="1" thickBot="1" x14ac:dyDescent="0.25">
      <c r="A92" s="308" t="s">
        <v>142</v>
      </c>
      <c r="B92" s="314" t="s">
        <v>93</v>
      </c>
      <c r="C92" s="309">
        <v>1</v>
      </c>
      <c r="D92" s="309">
        <v>0</v>
      </c>
      <c r="E92" s="313">
        <v>1</v>
      </c>
      <c r="F92" s="191">
        <v>7</v>
      </c>
      <c r="G92" s="310">
        <v>0</v>
      </c>
      <c r="H92" s="311">
        <v>7</v>
      </c>
      <c r="I92" s="298">
        <v>2</v>
      </c>
      <c r="J92" s="312">
        <v>0</v>
      </c>
      <c r="K92" s="313">
        <v>2</v>
      </c>
      <c r="L92" s="185">
        <f t="shared" si="2"/>
        <v>10</v>
      </c>
      <c r="M92" s="185">
        <f t="shared" si="2"/>
        <v>0</v>
      </c>
      <c r="N92" s="185">
        <f t="shared" si="2"/>
        <v>10</v>
      </c>
      <c r="O92" s="186">
        <f t="shared" si="3"/>
        <v>10</v>
      </c>
      <c r="P92" s="189">
        <v>0</v>
      </c>
      <c r="Q92" s="190" t="s">
        <v>271</v>
      </c>
    </row>
    <row r="93" spans="1:17" ht="12" customHeight="1" thickBot="1" x14ac:dyDescent="0.25">
      <c r="A93" s="308" t="s">
        <v>344</v>
      </c>
      <c r="B93" s="314" t="s">
        <v>94</v>
      </c>
      <c r="C93" s="309">
        <v>0.25</v>
      </c>
      <c r="D93" s="309">
        <v>0</v>
      </c>
      <c r="E93" s="313">
        <v>0.25</v>
      </c>
      <c r="F93" s="191">
        <v>2</v>
      </c>
      <c r="G93" s="310">
        <v>0</v>
      </c>
      <c r="H93" s="311">
        <v>2</v>
      </c>
      <c r="I93" s="298">
        <v>0</v>
      </c>
      <c r="J93" s="312">
        <v>0</v>
      </c>
      <c r="K93" s="313">
        <v>0</v>
      </c>
      <c r="L93" s="185">
        <f t="shared" si="2"/>
        <v>2.25</v>
      </c>
      <c r="M93" s="185">
        <f t="shared" si="2"/>
        <v>0</v>
      </c>
      <c r="N93" s="185">
        <f t="shared" si="2"/>
        <v>2.25</v>
      </c>
      <c r="O93" s="186">
        <f t="shared" si="3"/>
        <v>2.25</v>
      </c>
      <c r="P93" s="189">
        <v>0.1</v>
      </c>
      <c r="Q93" s="190" t="s">
        <v>291</v>
      </c>
    </row>
    <row r="94" spans="1:17" ht="12" customHeight="1" thickBot="1" x14ac:dyDescent="0.25">
      <c r="A94" s="308" t="s">
        <v>344</v>
      </c>
      <c r="B94" s="314" t="s">
        <v>95</v>
      </c>
      <c r="C94" s="309">
        <v>0</v>
      </c>
      <c r="D94" s="309">
        <v>0</v>
      </c>
      <c r="E94" s="313">
        <v>0</v>
      </c>
      <c r="F94" s="191">
        <v>2</v>
      </c>
      <c r="G94" s="310">
        <v>0</v>
      </c>
      <c r="H94" s="311">
        <v>2</v>
      </c>
      <c r="I94" s="298">
        <v>0</v>
      </c>
      <c r="J94" s="312">
        <v>0</v>
      </c>
      <c r="K94" s="313">
        <v>0</v>
      </c>
      <c r="L94" s="185">
        <f t="shared" si="2"/>
        <v>2</v>
      </c>
      <c r="M94" s="185">
        <f t="shared" si="2"/>
        <v>0</v>
      </c>
      <c r="N94" s="185">
        <f t="shared" si="2"/>
        <v>2</v>
      </c>
      <c r="O94" s="186">
        <f t="shared" si="3"/>
        <v>2</v>
      </c>
      <c r="P94" s="189">
        <v>0.1</v>
      </c>
      <c r="Q94" s="190" t="s">
        <v>256</v>
      </c>
    </row>
    <row r="95" spans="1:17" ht="12" customHeight="1" thickBot="1" x14ac:dyDescent="0.25">
      <c r="A95" s="308" t="s">
        <v>167</v>
      </c>
      <c r="B95" s="314" t="s">
        <v>97</v>
      </c>
      <c r="C95" s="309">
        <v>0.25</v>
      </c>
      <c r="D95" s="309">
        <v>0</v>
      </c>
      <c r="E95" s="313">
        <v>0.25</v>
      </c>
      <c r="F95" s="191">
        <v>0.5</v>
      </c>
      <c r="G95" s="310">
        <v>0</v>
      </c>
      <c r="H95" s="311">
        <v>0.5</v>
      </c>
      <c r="I95" s="298">
        <v>0</v>
      </c>
      <c r="J95" s="312">
        <v>0</v>
      </c>
      <c r="K95" s="313">
        <v>0</v>
      </c>
      <c r="L95" s="185">
        <f t="shared" si="2"/>
        <v>0.75</v>
      </c>
      <c r="M95" s="185">
        <f t="shared" si="2"/>
        <v>0</v>
      </c>
      <c r="N95" s="185">
        <f t="shared" si="2"/>
        <v>0.75</v>
      </c>
      <c r="O95" s="186">
        <f t="shared" si="3"/>
        <v>0.75</v>
      </c>
      <c r="P95" s="189">
        <v>1.4E-2</v>
      </c>
      <c r="Q95" s="190" t="s">
        <v>275</v>
      </c>
    </row>
    <row r="96" spans="1:17" ht="12" customHeight="1" thickBot="1" x14ac:dyDescent="0.25">
      <c r="A96" s="308" t="s">
        <v>154</v>
      </c>
      <c r="B96" s="314" t="s">
        <v>98</v>
      </c>
      <c r="C96" s="309">
        <v>3</v>
      </c>
      <c r="D96" s="309">
        <v>0</v>
      </c>
      <c r="E96" s="313">
        <v>3</v>
      </c>
      <c r="F96" s="191">
        <v>9</v>
      </c>
      <c r="G96" s="310">
        <v>0</v>
      </c>
      <c r="H96" s="311">
        <v>9</v>
      </c>
      <c r="I96" s="298">
        <v>2</v>
      </c>
      <c r="J96" s="312">
        <v>0</v>
      </c>
      <c r="K96" s="313">
        <v>2</v>
      </c>
      <c r="L96" s="185">
        <f t="shared" si="2"/>
        <v>14</v>
      </c>
      <c r="M96" s="185">
        <f t="shared" si="2"/>
        <v>0</v>
      </c>
      <c r="N96" s="185">
        <f t="shared" si="2"/>
        <v>14</v>
      </c>
      <c r="O96" s="186">
        <f t="shared" si="3"/>
        <v>14</v>
      </c>
      <c r="P96" s="189">
        <v>0</v>
      </c>
      <c r="Q96" s="378" t="s">
        <v>324</v>
      </c>
    </row>
    <row r="97" spans="1:18" ht="12" customHeight="1" thickBot="1" x14ac:dyDescent="0.25">
      <c r="A97" s="308" t="s">
        <v>304</v>
      </c>
      <c r="B97" s="314" t="s">
        <v>99</v>
      </c>
      <c r="C97" s="309">
        <v>1.5</v>
      </c>
      <c r="D97" s="309">
        <v>0</v>
      </c>
      <c r="E97" s="313">
        <v>1.5</v>
      </c>
      <c r="F97" s="191">
        <v>10.5</v>
      </c>
      <c r="G97" s="310">
        <v>0</v>
      </c>
      <c r="H97" s="311">
        <v>10.5</v>
      </c>
      <c r="I97" s="298">
        <v>0</v>
      </c>
      <c r="J97" s="312">
        <v>0</v>
      </c>
      <c r="K97" s="313">
        <v>0</v>
      </c>
      <c r="L97" s="185">
        <f t="shared" si="2"/>
        <v>12</v>
      </c>
      <c r="M97" s="185">
        <f t="shared" si="2"/>
        <v>0</v>
      </c>
      <c r="N97" s="185">
        <f t="shared" si="2"/>
        <v>12</v>
      </c>
      <c r="O97" s="186">
        <f t="shared" si="3"/>
        <v>12</v>
      </c>
      <c r="P97" s="189">
        <v>1.23</v>
      </c>
      <c r="Q97" s="190" t="s">
        <v>292</v>
      </c>
    </row>
    <row r="98" spans="1:18" ht="12" customHeight="1" thickBot="1" x14ac:dyDescent="0.25">
      <c r="A98" s="308" t="s">
        <v>304</v>
      </c>
      <c r="B98" s="314" t="s">
        <v>100</v>
      </c>
      <c r="C98" s="309">
        <v>15</v>
      </c>
      <c r="D98" s="309">
        <v>0</v>
      </c>
      <c r="E98" s="313">
        <v>15</v>
      </c>
      <c r="F98" s="191">
        <v>50</v>
      </c>
      <c r="G98" s="310">
        <v>0</v>
      </c>
      <c r="H98" s="311">
        <v>50</v>
      </c>
      <c r="I98" s="298">
        <v>14</v>
      </c>
      <c r="J98" s="312">
        <v>0</v>
      </c>
      <c r="K98" s="313">
        <v>14</v>
      </c>
      <c r="L98" s="185">
        <f t="shared" si="2"/>
        <v>79</v>
      </c>
      <c r="M98" s="185">
        <f t="shared" si="2"/>
        <v>0</v>
      </c>
      <c r="N98" s="185">
        <f t="shared" si="2"/>
        <v>79</v>
      </c>
      <c r="O98" s="186">
        <f t="shared" si="3"/>
        <v>79</v>
      </c>
      <c r="P98" s="189">
        <v>2.25</v>
      </c>
      <c r="Q98" s="192" t="s">
        <v>293</v>
      </c>
    </row>
    <row r="99" spans="1:18" ht="12" customHeight="1" thickBot="1" x14ac:dyDescent="0.25">
      <c r="A99" s="308" t="s">
        <v>304</v>
      </c>
      <c r="B99" s="314" t="s">
        <v>101</v>
      </c>
      <c r="C99" s="309">
        <v>1</v>
      </c>
      <c r="D99" s="309">
        <v>0</v>
      </c>
      <c r="E99" s="313">
        <v>1</v>
      </c>
      <c r="F99" s="191">
        <v>4</v>
      </c>
      <c r="G99" s="310">
        <v>0</v>
      </c>
      <c r="H99" s="311">
        <v>4</v>
      </c>
      <c r="I99" s="298">
        <v>1</v>
      </c>
      <c r="J99" s="312">
        <v>0</v>
      </c>
      <c r="K99" s="313">
        <v>1</v>
      </c>
      <c r="L99" s="185">
        <f t="shared" si="2"/>
        <v>6</v>
      </c>
      <c r="M99" s="185">
        <f t="shared" si="2"/>
        <v>0</v>
      </c>
      <c r="N99" s="185">
        <f t="shared" si="2"/>
        <v>6</v>
      </c>
      <c r="O99" s="186">
        <f t="shared" si="3"/>
        <v>6</v>
      </c>
      <c r="P99" s="189">
        <v>2</v>
      </c>
      <c r="Q99" s="190" t="s">
        <v>294</v>
      </c>
    </row>
    <row r="100" spans="1:18" ht="12" customHeight="1" thickBot="1" x14ac:dyDescent="0.25">
      <c r="A100" s="308" t="s">
        <v>167</v>
      </c>
      <c r="B100" s="314" t="s">
        <v>102</v>
      </c>
      <c r="C100" s="309">
        <v>0.75</v>
      </c>
      <c r="D100" s="309">
        <v>0</v>
      </c>
      <c r="E100" s="313">
        <v>0.75</v>
      </c>
      <c r="F100" s="191">
        <v>3.5</v>
      </c>
      <c r="G100" s="310">
        <v>0</v>
      </c>
      <c r="H100" s="311">
        <v>3.5</v>
      </c>
      <c r="I100" s="298">
        <v>0</v>
      </c>
      <c r="J100" s="312">
        <v>0</v>
      </c>
      <c r="K100" s="313">
        <v>0</v>
      </c>
      <c r="L100" s="185">
        <f t="shared" si="2"/>
        <v>4.25</v>
      </c>
      <c r="M100" s="185">
        <f t="shared" si="2"/>
        <v>0</v>
      </c>
      <c r="N100" s="185">
        <f t="shared" si="2"/>
        <v>4.25</v>
      </c>
      <c r="O100" s="186">
        <f t="shared" si="3"/>
        <v>4.25</v>
      </c>
      <c r="P100" s="189">
        <v>0.04</v>
      </c>
      <c r="Q100" s="190" t="s">
        <v>295</v>
      </c>
    </row>
    <row r="101" spans="1:18" ht="12" customHeight="1" thickBot="1" x14ac:dyDescent="0.25">
      <c r="A101" s="308" t="s">
        <v>153</v>
      </c>
      <c r="B101" s="314" t="s">
        <v>103</v>
      </c>
      <c r="C101" s="309">
        <v>1</v>
      </c>
      <c r="D101" s="309">
        <v>0</v>
      </c>
      <c r="E101" s="313">
        <v>1</v>
      </c>
      <c r="F101" s="191">
        <v>1</v>
      </c>
      <c r="G101" s="310">
        <v>0</v>
      </c>
      <c r="H101" s="311">
        <v>1</v>
      </c>
      <c r="I101" s="298">
        <v>0</v>
      </c>
      <c r="J101" s="312">
        <v>0</v>
      </c>
      <c r="K101" s="313">
        <v>0</v>
      </c>
      <c r="L101" s="185">
        <f t="shared" si="2"/>
        <v>2</v>
      </c>
      <c r="M101" s="185">
        <f t="shared" si="2"/>
        <v>0</v>
      </c>
      <c r="N101" s="185">
        <f t="shared" si="2"/>
        <v>2</v>
      </c>
      <c r="O101" s="186">
        <f t="shared" si="3"/>
        <v>2</v>
      </c>
      <c r="P101" s="189">
        <v>0.11</v>
      </c>
      <c r="Q101" s="190" t="s">
        <v>328</v>
      </c>
    </row>
    <row r="102" spans="1:18" ht="12" customHeight="1" thickBot="1" x14ac:dyDescent="0.25">
      <c r="A102" s="308" t="s">
        <v>304</v>
      </c>
      <c r="B102" s="314" t="s">
        <v>104</v>
      </c>
      <c r="C102" s="309">
        <v>3</v>
      </c>
      <c r="D102" s="309">
        <v>0</v>
      </c>
      <c r="E102" s="313">
        <v>3</v>
      </c>
      <c r="F102" s="191">
        <v>13</v>
      </c>
      <c r="G102" s="310">
        <v>0</v>
      </c>
      <c r="H102" s="311">
        <v>13</v>
      </c>
      <c r="I102" s="298">
        <v>4</v>
      </c>
      <c r="J102" s="312">
        <v>0</v>
      </c>
      <c r="K102" s="313">
        <v>4</v>
      </c>
      <c r="L102" s="185">
        <f t="shared" si="2"/>
        <v>20</v>
      </c>
      <c r="M102" s="185">
        <f t="shared" si="2"/>
        <v>0</v>
      </c>
      <c r="N102" s="185">
        <f t="shared" si="2"/>
        <v>20</v>
      </c>
      <c r="O102" s="186">
        <f t="shared" si="3"/>
        <v>20</v>
      </c>
      <c r="P102" s="189">
        <v>0.6</v>
      </c>
      <c r="Q102" s="190" t="s">
        <v>268</v>
      </c>
    </row>
    <row r="103" spans="1:18" ht="12" customHeight="1" thickBot="1" x14ac:dyDescent="0.25">
      <c r="A103" s="308" t="s">
        <v>153</v>
      </c>
      <c r="B103" s="314" t="s">
        <v>105</v>
      </c>
      <c r="C103" s="309">
        <v>1</v>
      </c>
      <c r="D103" s="309">
        <v>0</v>
      </c>
      <c r="E103" s="313">
        <v>1</v>
      </c>
      <c r="F103" s="191">
        <v>6</v>
      </c>
      <c r="G103" s="310">
        <v>0</v>
      </c>
      <c r="H103" s="311">
        <v>6</v>
      </c>
      <c r="I103" s="298">
        <v>1</v>
      </c>
      <c r="J103" s="312">
        <v>0</v>
      </c>
      <c r="K103" s="313">
        <v>1</v>
      </c>
      <c r="L103" s="185">
        <f t="shared" si="2"/>
        <v>8</v>
      </c>
      <c r="M103" s="185">
        <f t="shared" si="2"/>
        <v>0</v>
      </c>
      <c r="N103" s="185">
        <f t="shared" si="2"/>
        <v>8</v>
      </c>
      <c r="O103" s="186">
        <f t="shared" si="3"/>
        <v>8</v>
      </c>
      <c r="P103" s="189">
        <v>0.90900000000000003</v>
      </c>
      <c r="Q103" s="190" t="s">
        <v>249</v>
      </c>
    </row>
    <row r="104" spans="1:18" ht="12" customHeight="1" thickBot="1" x14ac:dyDescent="0.25">
      <c r="A104" s="308" t="s">
        <v>304</v>
      </c>
      <c r="B104" s="314" t="s">
        <v>106</v>
      </c>
      <c r="C104" s="309">
        <v>3.5</v>
      </c>
      <c r="D104" s="309">
        <v>0</v>
      </c>
      <c r="E104" s="313">
        <v>3.5</v>
      </c>
      <c r="F104" s="191">
        <v>13</v>
      </c>
      <c r="G104" s="310">
        <v>0</v>
      </c>
      <c r="H104" s="311">
        <v>13</v>
      </c>
      <c r="I104" s="298">
        <v>3</v>
      </c>
      <c r="J104" s="312">
        <v>0</v>
      </c>
      <c r="K104" s="313">
        <v>3</v>
      </c>
      <c r="L104" s="185">
        <f t="shared" si="2"/>
        <v>19.5</v>
      </c>
      <c r="M104" s="185">
        <f t="shared" si="2"/>
        <v>0</v>
      </c>
      <c r="N104" s="185">
        <f t="shared" si="2"/>
        <v>19.5</v>
      </c>
      <c r="O104" s="186">
        <f t="shared" si="3"/>
        <v>19.5</v>
      </c>
      <c r="P104" s="189">
        <v>3.8</v>
      </c>
      <c r="Q104" s="190" t="s">
        <v>302</v>
      </c>
    </row>
    <row r="105" spans="1:18" ht="12" customHeight="1" thickBot="1" x14ac:dyDescent="0.25">
      <c r="A105" s="308" t="s">
        <v>142</v>
      </c>
      <c r="B105" s="314" t="s">
        <v>107</v>
      </c>
      <c r="C105" s="309">
        <v>0</v>
      </c>
      <c r="D105" s="309">
        <v>0</v>
      </c>
      <c r="E105" s="313">
        <v>0</v>
      </c>
      <c r="F105" s="191">
        <v>3.8</v>
      </c>
      <c r="G105" s="310">
        <v>0</v>
      </c>
      <c r="H105" s="311">
        <v>3.8</v>
      </c>
      <c r="I105" s="298">
        <v>0</v>
      </c>
      <c r="J105" s="312">
        <v>0</v>
      </c>
      <c r="K105" s="313">
        <v>0</v>
      </c>
      <c r="L105" s="185">
        <f t="shared" si="2"/>
        <v>3.8</v>
      </c>
      <c r="M105" s="185">
        <f t="shared" si="2"/>
        <v>0</v>
      </c>
      <c r="N105" s="185">
        <f t="shared" si="2"/>
        <v>3.8</v>
      </c>
      <c r="O105" s="186">
        <f t="shared" si="3"/>
        <v>3.8</v>
      </c>
      <c r="P105" s="189">
        <v>0</v>
      </c>
      <c r="Q105" s="190" t="s">
        <v>271</v>
      </c>
    </row>
    <row r="106" spans="1:18" ht="12" customHeight="1" x14ac:dyDescent="0.2">
      <c r="A106" s="308" t="s">
        <v>344</v>
      </c>
      <c r="B106" s="314" t="s">
        <v>108</v>
      </c>
      <c r="C106" s="309">
        <v>0.25</v>
      </c>
      <c r="D106" s="309">
        <v>0</v>
      </c>
      <c r="E106" s="313">
        <v>0.25</v>
      </c>
      <c r="F106" s="191">
        <v>0.75</v>
      </c>
      <c r="G106" s="310">
        <v>0</v>
      </c>
      <c r="H106" s="311">
        <v>0.75</v>
      </c>
      <c r="I106" s="298">
        <v>0</v>
      </c>
      <c r="J106" s="312">
        <v>0</v>
      </c>
      <c r="K106" s="313">
        <v>0</v>
      </c>
      <c r="L106" s="185">
        <f t="shared" si="2"/>
        <v>1</v>
      </c>
      <c r="M106" s="185">
        <f t="shared" si="2"/>
        <v>0</v>
      </c>
      <c r="N106" s="185">
        <f t="shared" si="2"/>
        <v>1</v>
      </c>
      <c r="O106" s="186">
        <f t="shared" si="3"/>
        <v>1</v>
      </c>
      <c r="P106" s="189">
        <v>0.05</v>
      </c>
      <c r="Q106" s="190" t="s">
        <v>256</v>
      </c>
      <c r="R106" s="193"/>
    </row>
    <row r="107" spans="1:18" ht="12.75" customHeight="1" x14ac:dyDescent="0.2">
      <c r="A107" s="342"/>
      <c r="B107" s="315" t="s">
        <v>147</v>
      </c>
      <c r="C107" s="309">
        <f>SUBTOTAL(109,C4:C106)</f>
        <v>213.51000000000002</v>
      </c>
      <c r="D107" s="309">
        <f t="shared" ref="D107:P107" si="4">SUBTOTAL(109,D4:D106)</f>
        <v>0</v>
      </c>
      <c r="E107" s="309">
        <f t="shared" si="4"/>
        <v>213.51000000000002</v>
      </c>
      <c r="F107" s="316">
        <f t="shared" si="4"/>
        <v>953.17499999999995</v>
      </c>
      <c r="G107" s="316">
        <f t="shared" si="4"/>
        <v>1</v>
      </c>
      <c r="H107" s="316">
        <f t="shared" si="4"/>
        <v>952.17499999999995</v>
      </c>
      <c r="I107" s="309">
        <f t="shared" si="4"/>
        <v>205.15</v>
      </c>
      <c r="J107" s="309">
        <f t="shared" si="4"/>
        <v>1</v>
      </c>
      <c r="K107" s="309">
        <v>204.15</v>
      </c>
      <c r="L107" s="316">
        <f t="shared" si="4"/>
        <v>1371.835</v>
      </c>
      <c r="M107" s="316">
        <v>2</v>
      </c>
      <c r="N107" s="316">
        <f>L107-M107</f>
        <v>1369.835</v>
      </c>
      <c r="O107" s="316">
        <f>N107</f>
        <v>1369.835</v>
      </c>
      <c r="P107" s="316">
        <f t="shared" si="4"/>
        <v>95.73299999999999</v>
      </c>
      <c r="Q107" s="190"/>
    </row>
    <row r="108" spans="1:18" ht="12" customHeight="1" x14ac:dyDescent="0.2">
      <c r="A108" s="194"/>
      <c r="B108" s="194"/>
      <c r="C108" s="194"/>
      <c r="D108" s="194"/>
      <c r="E108" s="194"/>
      <c r="F108" s="195"/>
      <c r="G108" s="195"/>
      <c r="H108" s="196"/>
      <c r="I108" s="194"/>
      <c r="J108" s="194"/>
      <c r="K108" s="194"/>
      <c r="L108" s="195"/>
      <c r="M108" s="195"/>
      <c r="N108" s="196"/>
      <c r="O108" s="196"/>
      <c r="P108" s="196"/>
      <c r="Q108" s="197"/>
    </row>
    <row r="109" spans="1:18" ht="12" customHeight="1" x14ac:dyDescent="0.2">
      <c r="A109" s="393" t="s">
        <v>304</v>
      </c>
      <c r="B109" s="315" t="s">
        <v>298</v>
      </c>
      <c r="C109" s="335">
        <f>SUM(C36:C37)</f>
        <v>3</v>
      </c>
      <c r="D109" s="335">
        <f t="shared" ref="D109:P109" si="5">SUM(D36:D37)</f>
        <v>0</v>
      </c>
      <c r="E109" s="335">
        <f t="shared" si="5"/>
        <v>3</v>
      </c>
      <c r="F109" s="316">
        <f t="shared" si="5"/>
        <v>15</v>
      </c>
      <c r="G109" s="316">
        <f t="shared" si="5"/>
        <v>0</v>
      </c>
      <c r="H109" s="316">
        <f t="shared" si="5"/>
        <v>15</v>
      </c>
      <c r="I109" s="335">
        <f t="shared" si="5"/>
        <v>2</v>
      </c>
      <c r="J109" s="335">
        <f t="shared" si="5"/>
        <v>1</v>
      </c>
      <c r="K109" s="335">
        <f t="shared" si="5"/>
        <v>1</v>
      </c>
      <c r="L109" s="316">
        <f t="shared" si="5"/>
        <v>20</v>
      </c>
      <c r="M109" s="316">
        <f t="shared" si="5"/>
        <v>1</v>
      </c>
      <c r="N109" s="316">
        <f t="shared" si="5"/>
        <v>19</v>
      </c>
      <c r="O109" s="316">
        <f t="shared" si="5"/>
        <v>19</v>
      </c>
      <c r="P109" s="316">
        <f t="shared" si="5"/>
        <v>3.5</v>
      </c>
      <c r="Q109" s="190"/>
    </row>
    <row r="110" spans="1:18" ht="12" customHeight="1" x14ac:dyDescent="0.2">
      <c r="A110" s="393" t="s">
        <v>142</v>
      </c>
      <c r="B110" s="315" t="s">
        <v>299</v>
      </c>
      <c r="C110" s="309">
        <f t="shared" ref="C110:L110" si="6">SUM(C45:C46)</f>
        <v>18</v>
      </c>
      <c r="D110" s="309">
        <f t="shared" si="6"/>
        <v>0</v>
      </c>
      <c r="E110" s="313">
        <f t="shared" si="6"/>
        <v>18</v>
      </c>
      <c r="F110" s="198">
        <f t="shared" si="6"/>
        <v>50</v>
      </c>
      <c r="G110" s="317">
        <f t="shared" si="6"/>
        <v>0</v>
      </c>
      <c r="H110" s="318">
        <f t="shared" si="6"/>
        <v>50</v>
      </c>
      <c r="I110" s="299">
        <f t="shared" si="6"/>
        <v>28</v>
      </c>
      <c r="J110" s="309">
        <f t="shared" si="6"/>
        <v>0</v>
      </c>
      <c r="K110" s="313">
        <f t="shared" si="6"/>
        <v>28</v>
      </c>
      <c r="L110" s="188">
        <f t="shared" si="6"/>
        <v>96</v>
      </c>
      <c r="M110" s="188">
        <f t="shared" ref="M110:P110" si="7">SUM(M45:M46)</f>
        <v>0</v>
      </c>
      <c r="N110" s="188">
        <f t="shared" si="7"/>
        <v>96</v>
      </c>
      <c r="O110" s="188">
        <f t="shared" si="7"/>
        <v>96</v>
      </c>
      <c r="P110" s="188">
        <f t="shared" si="7"/>
        <v>1</v>
      </c>
      <c r="Q110" s="190"/>
    </row>
    <row r="111" spans="1:18" ht="15" customHeight="1" x14ac:dyDescent="0.2">
      <c r="A111" s="319"/>
      <c r="B111" s="320"/>
      <c r="C111" s="321"/>
      <c r="D111" s="321"/>
      <c r="E111" s="321"/>
      <c r="F111" s="321"/>
      <c r="G111" s="321"/>
      <c r="H111" s="321"/>
      <c r="I111" s="321"/>
      <c r="J111" s="321"/>
      <c r="K111" s="321"/>
      <c r="L111" s="321"/>
      <c r="M111" s="321"/>
      <c r="N111" s="322"/>
      <c r="O111" s="199"/>
      <c r="P111" s="199"/>
      <c r="Q111" s="200"/>
    </row>
    <row r="112" spans="1:18" s="203" customFormat="1" ht="25.5" x14ac:dyDescent="0.2">
      <c r="A112" s="323" t="str">
        <f>A1</f>
        <v>TOTAL STAFFING as of 09.30.2022</v>
      </c>
      <c r="B112" s="324"/>
      <c r="C112" s="325">
        <f t="shared" ref="C112:P112" si="8">C107</f>
        <v>213.51000000000002</v>
      </c>
      <c r="D112" s="325">
        <f t="shared" si="8"/>
        <v>0</v>
      </c>
      <c r="E112" s="325">
        <f t="shared" si="8"/>
        <v>213.51000000000002</v>
      </c>
      <c r="F112" s="325">
        <f t="shared" si="8"/>
        <v>953.17499999999995</v>
      </c>
      <c r="G112" s="325">
        <f t="shared" si="8"/>
        <v>1</v>
      </c>
      <c r="H112" s="325">
        <f t="shared" si="8"/>
        <v>952.17499999999995</v>
      </c>
      <c r="I112" s="325">
        <f t="shared" si="8"/>
        <v>205.15</v>
      </c>
      <c r="J112" s="325">
        <f t="shared" si="8"/>
        <v>1</v>
      </c>
      <c r="K112" s="325">
        <v>204.15</v>
      </c>
      <c r="L112" s="325">
        <f t="shared" si="8"/>
        <v>1371.835</v>
      </c>
      <c r="M112" s="325">
        <f t="shared" si="8"/>
        <v>2</v>
      </c>
      <c r="N112" s="326">
        <f t="shared" si="8"/>
        <v>1369.835</v>
      </c>
      <c r="O112" s="201">
        <f t="shared" si="8"/>
        <v>1369.835</v>
      </c>
      <c r="P112" s="201">
        <f t="shared" si="8"/>
        <v>95.73299999999999</v>
      </c>
      <c r="Q112" s="202">
        <f>SUM(O112:P112)</f>
        <v>1465.568</v>
      </c>
    </row>
    <row r="113" spans="1:17" ht="12" customHeight="1" x14ac:dyDescent="0.2">
      <c r="A113" s="427" t="s">
        <v>296</v>
      </c>
      <c r="B113" s="428"/>
      <c r="C113" s="204"/>
      <c r="D113" s="204"/>
      <c r="E113" s="204"/>
      <c r="F113" s="204"/>
      <c r="G113" s="204"/>
      <c r="H113" s="205"/>
      <c r="I113" s="206"/>
      <c r="J113" s="207"/>
      <c r="K113" s="205"/>
      <c r="L113" s="204"/>
      <c r="M113" s="204"/>
      <c r="N113" s="204"/>
      <c r="O113" s="204"/>
      <c r="P113" s="204"/>
      <c r="Q113" s="208"/>
    </row>
  </sheetData>
  <sheetProtection formatCells="0" formatColumns="0" formatRows="0" insertColumns="0" insertRows="0" insertHyperlinks="0" deleteColumns="0" deleteRows="0" sort="0" autoFilter="0" pivotTables="0"/>
  <autoFilter ref="A3:B107" xr:uid="{00000000-0009-0000-0000-000005000000}"/>
  <mergeCells count="8">
    <mergeCell ref="P2:P3"/>
    <mergeCell ref="A113:B113"/>
    <mergeCell ref="A1:B1"/>
    <mergeCell ref="C2:E2"/>
    <mergeCell ref="F2:H2"/>
    <mergeCell ref="I2:K2"/>
    <mergeCell ref="L2:N2"/>
    <mergeCell ref="O2:O3"/>
  </mergeCells>
  <pageMargins left="0.88" right="1.1100000000000001" top="0.75" bottom="0.68" header="0.5" footer="0.5"/>
  <pageSetup scale="65" pageOrder="overThenDown" orientation="landscape" r:id="rId1"/>
  <headerFooter alignWithMargins="0">
    <oddFooter>&amp;C&amp;"Arial,Bold"&amp;9&amp;P of &amp;N&amp;R&amp;"Arial,Bold"&amp;9last revised &amp;D</oddFooter>
  </headerFooter>
  <rowBreaks count="1" manualBreakCount="1">
    <brk id="52" max="16" man="1"/>
  </rowBreaks>
  <colBreaks count="1" manualBreakCount="1">
    <brk id="14" min="3" max="114" man="1"/>
  </colBreaks>
  <ignoredErrors>
    <ignoredError sqref="C109:C110 D109:K110 P109:P110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/>
  <dimension ref="A1:K113"/>
  <sheetViews>
    <sheetView topLeftCell="A31" workbookViewId="0">
      <selection activeCell="A112" sqref="A112"/>
    </sheetView>
  </sheetViews>
  <sheetFormatPr defaultColWidth="8.85546875" defaultRowHeight="12.75" x14ac:dyDescent="0.2"/>
  <cols>
    <col min="1" max="1" width="14.7109375" style="2" bestFit="1" customWidth="1"/>
    <col min="2" max="2" width="25.42578125" style="2" customWidth="1"/>
    <col min="3" max="3" width="16" style="2" customWidth="1"/>
    <col min="4" max="4" width="15.85546875" style="2" customWidth="1"/>
    <col min="5" max="11" width="16" style="2" customWidth="1"/>
    <col min="12" max="12" width="4.7109375" style="2" customWidth="1"/>
    <col min="13" max="16384" width="8.85546875" style="2"/>
  </cols>
  <sheetData>
    <row r="1" spans="1:11" s="1" customFormat="1" ht="38.25" customHeight="1" x14ac:dyDescent="0.2">
      <c r="A1" s="442" t="s">
        <v>339</v>
      </c>
      <c r="B1" s="443"/>
      <c r="C1" s="42" t="s">
        <v>309</v>
      </c>
      <c r="D1" s="43" t="s">
        <v>310</v>
      </c>
      <c r="E1" s="43" t="s">
        <v>311</v>
      </c>
      <c r="F1" s="43" t="s">
        <v>312</v>
      </c>
      <c r="G1" s="43" t="s">
        <v>313</v>
      </c>
      <c r="H1" s="43" t="s">
        <v>314</v>
      </c>
      <c r="I1" s="43" t="s">
        <v>162</v>
      </c>
      <c r="J1" s="43" t="s">
        <v>315</v>
      </c>
      <c r="K1" s="43" t="s">
        <v>316</v>
      </c>
    </row>
    <row r="2" spans="1:11" s="1" customFormat="1" ht="38.25" customHeight="1" x14ac:dyDescent="0.2">
      <c r="A2" s="361"/>
      <c r="B2" s="364"/>
      <c r="C2" s="42" t="s">
        <v>317</v>
      </c>
      <c r="D2" s="362" t="s">
        <v>317</v>
      </c>
      <c r="E2" s="362" t="s">
        <v>317</v>
      </c>
      <c r="F2" s="362" t="s">
        <v>317</v>
      </c>
      <c r="G2" s="362" t="s">
        <v>317</v>
      </c>
      <c r="H2" s="362" t="s">
        <v>317</v>
      </c>
      <c r="I2" s="362" t="s">
        <v>317</v>
      </c>
      <c r="J2" s="43" t="s">
        <v>317</v>
      </c>
      <c r="K2" s="363" t="s">
        <v>317</v>
      </c>
    </row>
    <row r="3" spans="1:11" s="1" customFormat="1" ht="15.75" x14ac:dyDescent="0.2">
      <c r="A3" s="267"/>
      <c r="B3" s="268" t="s">
        <v>0</v>
      </c>
      <c r="C3" s="366">
        <v>90</v>
      </c>
      <c r="D3" s="369">
        <v>75</v>
      </c>
      <c r="E3" s="369">
        <v>75</v>
      </c>
      <c r="F3" s="369">
        <v>90</v>
      </c>
      <c r="G3" s="369">
        <v>75</v>
      </c>
      <c r="H3" s="369">
        <v>75</v>
      </c>
      <c r="I3" s="369">
        <v>75</v>
      </c>
      <c r="J3" s="370">
        <v>75</v>
      </c>
      <c r="K3" s="371">
        <v>75</v>
      </c>
    </row>
    <row r="4" spans="1:11" s="1" customFormat="1" ht="17.25" customHeight="1" x14ac:dyDescent="0.2">
      <c r="A4" s="34" t="s">
        <v>163</v>
      </c>
      <c r="B4" s="35" t="s">
        <v>4</v>
      </c>
      <c r="C4" s="36">
        <v>98.680261362820403</v>
      </c>
      <c r="D4" s="37">
        <v>89.257841567301497</v>
      </c>
      <c r="E4" s="37">
        <v>65.491219743711397</v>
      </c>
      <c r="F4" s="37">
        <v>94.0218587251522</v>
      </c>
      <c r="G4" s="37">
        <v>85.674258208204606</v>
      </c>
      <c r="H4" s="37">
        <v>80.843008581524501</v>
      </c>
      <c r="I4" s="37">
        <v>86.307247458259496</v>
      </c>
      <c r="J4" s="37">
        <v>98.8644220494877</v>
      </c>
      <c r="K4" s="37">
        <v>90.132896413617303</v>
      </c>
    </row>
    <row r="5" spans="1:11" s="1" customFormat="1" ht="17.25" customHeight="1" x14ac:dyDescent="0.2">
      <c r="A5" s="38" t="s">
        <v>142</v>
      </c>
      <c r="B5" s="39" t="s">
        <v>5</v>
      </c>
      <c r="C5" s="367">
        <v>98.952879581151805</v>
      </c>
      <c r="D5" s="365">
        <v>86.215864759427802</v>
      </c>
      <c r="E5" s="372">
        <v>47.524020694752402</v>
      </c>
      <c r="F5" s="365">
        <v>86.956521739130395</v>
      </c>
      <c r="G5" s="372">
        <v>81.007751937984494</v>
      </c>
      <c r="H5" s="365">
        <v>91.304347826086996</v>
      </c>
      <c r="I5" s="372">
        <v>84.995911692559304</v>
      </c>
      <c r="J5" s="365">
        <v>96.600234466588503</v>
      </c>
      <c r="K5" s="372">
        <v>71</v>
      </c>
    </row>
    <row r="6" spans="1:11" s="1" customFormat="1" ht="17.25" customHeight="1" x14ac:dyDescent="0.2">
      <c r="A6" s="44" t="s">
        <v>153</v>
      </c>
      <c r="B6" s="45" t="s">
        <v>6</v>
      </c>
      <c r="C6" s="368">
        <v>99.710144927536206</v>
      </c>
      <c r="D6" s="352">
        <v>84.470989761092198</v>
      </c>
      <c r="E6" s="373">
        <v>73.933649289099506</v>
      </c>
      <c r="F6" s="352">
        <v>96.052631578947398</v>
      </c>
      <c r="G6" s="373">
        <v>94.736842105263193</v>
      </c>
      <c r="H6" s="352">
        <v>72.2222222222222</v>
      </c>
      <c r="I6" s="373">
        <v>94.871794871794904</v>
      </c>
      <c r="J6" s="352">
        <v>99.4082840236686</v>
      </c>
      <c r="K6" s="373">
        <v>95</v>
      </c>
    </row>
    <row r="7" spans="1:11" s="1" customFormat="1" ht="17.25" customHeight="1" x14ac:dyDescent="0.2">
      <c r="A7" s="44" t="s">
        <v>153</v>
      </c>
      <c r="B7" s="45" t="s">
        <v>7</v>
      </c>
      <c r="C7" s="368">
        <v>97.590361445783103</v>
      </c>
      <c r="D7" s="352">
        <v>94.4055944055944</v>
      </c>
      <c r="E7" s="373">
        <v>90.697674418604706</v>
      </c>
      <c r="F7" s="352"/>
      <c r="G7" s="373"/>
      <c r="H7" s="352">
        <v>80</v>
      </c>
      <c r="I7" s="373">
        <v>95.614035087719301</v>
      </c>
      <c r="J7" s="352">
        <v>100</v>
      </c>
      <c r="K7" s="373">
        <v>100</v>
      </c>
    </row>
    <row r="8" spans="1:11" s="1" customFormat="1" ht="17.25" customHeight="1" x14ac:dyDescent="0.2">
      <c r="A8" s="44" t="s">
        <v>154</v>
      </c>
      <c r="B8" s="45" t="s">
        <v>8</v>
      </c>
      <c r="C8" s="368">
        <v>97.577854671280306</v>
      </c>
      <c r="D8" s="352">
        <v>92.224409448818903</v>
      </c>
      <c r="E8" s="373">
        <v>93.2126696832579</v>
      </c>
      <c r="F8" s="352">
        <v>96.296296296296305</v>
      </c>
      <c r="G8" s="373">
        <v>88.3720930232558</v>
      </c>
      <c r="H8" s="352">
        <v>100</v>
      </c>
      <c r="I8" s="373">
        <v>90.053475935828899</v>
      </c>
      <c r="J8" s="352">
        <v>96.577946768060897</v>
      </c>
      <c r="K8" s="373">
        <v>77.5</v>
      </c>
    </row>
    <row r="9" spans="1:11" s="1" customFormat="1" ht="17.25" customHeight="1" x14ac:dyDescent="0.2">
      <c r="A9" s="44" t="s">
        <v>153</v>
      </c>
      <c r="B9" s="45" t="s">
        <v>9</v>
      </c>
      <c r="C9" s="368">
        <v>100</v>
      </c>
      <c r="D9" s="352">
        <v>92.774566473988401</v>
      </c>
      <c r="E9" s="373">
        <v>86.486486486486498</v>
      </c>
      <c r="F9" s="352">
        <v>92.682926829268297</v>
      </c>
      <c r="G9" s="373">
        <v>89.743589743589794</v>
      </c>
      <c r="H9" s="352">
        <v>90.697674418604706</v>
      </c>
      <c r="I9" s="373">
        <v>92.170022371364695</v>
      </c>
      <c r="J9" s="352">
        <v>100</v>
      </c>
      <c r="K9" s="373">
        <v>100</v>
      </c>
    </row>
    <row r="10" spans="1:11" s="1" customFormat="1" ht="17.25" customHeight="1" x14ac:dyDescent="0.2">
      <c r="A10" s="44" t="s">
        <v>153</v>
      </c>
      <c r="B10" s="45" t="s">
        <v>10</v>
      </c>
      <c r="C10" s="368">
        <v>97.959183673469397</v>
      </c>
      <c r="D10" s="352">
        <v>81.415929203539804</v>
      </c>
      <c r="E10" s="373">
        <v>35.4838709677419</v>
      </c>
      <c r="F10" s="352">
        <v>88.8888888888889</v>
      </c>
      <c r="G10" s="373">
        <v>77.7777777777778</v>
      </c>
      <c r="H10" s="352">
        <v>83.3333333333333</v>
      </c>
      <c r="I10" s="373">
        <v>76.190476190476204</v>
      </c>
      <c r="J10" s="352">
        <v>97.297297297297305</v>
      </c>
      <c r="K10" s="373">
        <v>80</v>
      </c>
    </row>
    <row r="11" spans="1:11" s="1" customFormat="1" ht="17.25" customHeight="1" x14ac:dyDescent="0.2">
      <c r="A11" s="44" t="s">
        <v>167</v>
      </c>
      <c r="B11" s="45" t="s">
        <v>11</v>
      </c>
      <c r="C11" s="368">
        <v>99.273607748184006</v>
      </c>
      <c r="D11" s="352">
        <v>83.434343434343404</v>
      </c>
      <c r="E11" s="373">
        <v>54.805194805194802</v>
      </c>
      <c r="F11" s="352">
        <v>97.872340425531902</v>
      </c>
      <c r="G11" s="373">
        <v>93.617021276595807</v>
      </c>
      <c r="H11" s="352">
        <v>75</v>
      </c>
      <c r="I11" s="373">
        <v>83.150548354935196</v>
      </c>
      <c r="J11" s="352">
        <v>98.101265822784796</v>
      </c>
      <c r="K11" s="373">
        <v>83.3333333333333</v>
      </c>
    </row>
    <row r="12" spans="1:11" s="1" customFormat="1" ht="17.25" customHeight="1" x14ac:dyDescent="0.2">
      <c r="A12" s="44" t="s">
        <v>167</v>
      </c>
      <c r="B12" s="45" t="s">
        <v>12</v>
      </c>
      <c r="C12" s="368">
        <v>95</v>
      </c>
      <c r="D12" s="352">
        <v>92.655367231638394</v>
      </c>
      <c r="E12" s="373">
        <v>77.0833333333333</v>
      </c>
      <c r="F12" s="352">
        <v>96</v>
      </c>
      <c r="G12" s="373">
        <v>88.461538461538495</v>
      </c>
      <c r="H12" s="352">
        <v>96.153846153846203</v>
      </c>
      <c r="I12" s="373">
        <v>77.325581395348905</v>
      </c>
      <c r="J12" s="352">
        <v>98.809523809523796</v>
      </c>
      <c r="K12" s="373">
        <v>87.5</v>
      </c>
    </row>
    <row r="13" spans="1:11" s="1" customFormat="1" ht="17.25" customHeight="1" x14ac:dyDescent="0.2">
      <c r="A13" s="44" t="s">
        <v>152</v>
      </c>
      <c r="B13" s="45" t="s">
        <v>13</v>
      </c>
      <c r="C13" s="368">
        <v>98.441558441558499</v>
      </c>
      <c r="D13" s="352">
        <v>96.138211382113795</v>
      </c>
      <c r="E13" s="373">
        <v>89.834515366430296</v>
      </c>
      <c r="F13" s="352">
        <v>98.3193277310924</v>
      </c>
      <c r="G13" s="373">
        <v>95.798319327731093</v>
      </c>
      <c r="H13" s="352">
        <v>90</v>
      </c>
      <c r="I13" s="373">
        <v>97.276853252647498</v>
      </c>
      <c r="J13" s="352">
        <v>99.6784565916399</v>
      </c>
      <c r="K13" s="373">
        <v>97.826086956521706</v>
      </c>
    </row>
    <row r="14" spans="1:11" s="1" customFormat="1" ht="17.25" customHeight="1" x14ac:dyDescent="0.2">
      <c r="A14" s="44" t="s">
        <v>152</v>
      </c>
      <c r="B14" s="45" t="s">
        <v>14</v>
      </c>
      <c r="C14" s="368">
        <v>99.138858988159299</v>
      </c>
      <c r="D14" s="352">
        <v>90.960451977401107</v>
      </c>
      <c r="E14" s="373">
        <v>75.184275184275194</v>
      </c>
      <c r="F14" s="352">
        <v>97.763578274760405</v>
      </c>
      <c r="G14" s="373">
        <v>89.096573208722802</v>
      </c>
      <c r="H14" s="352">
        <v>88.028169014084497</v>
      </c>
      <c r="I14" s="373">
        <v>92.619718309859195</v>
      </c>
      <c r="J14" s="352">
        <v>99.4550408719346</v>
      </c>
      <c r="K14" s="373">
        <v>94.594594594594597</v>
      </c>
    </row>
    <row r="15" spans="1:11" s="1" customFormat="1" ht="17.25" customHeight="1" x14ac:dyDescent="0.2">
      <c r="A15" s="44" t="s">
        <v>344</v>
      </c>
      <c r="B15" s="45" t="s">
        <v>15</v>
      </c>
      <c r="C15" s="368">
        <v>98.830935251798607</v>
      </c>
      <c r="D15" s="352">
        <v>94.143810229799897</v>
      </c>
      <c r="E15" s="373">
        <v>96.945551128818096</v>
      </c>
      <c r="F15" s="352">
        <v>99.723756906077298</v>
      </c>
      <c r="G15" s="373">
        <v>98.3193277310924</v>
      </c>
      <c r="H15" s="352">
        <v>76.8888888888889</v>
      </c>
      <c r="I15" s="373">
        <v>93.448795180722897</v>
      </c>
      <c r="J15" s="352">
        <v>100</v>
      </c>
      <c r="K15" s="373">
        <v>100</v>
      </c>
    </row>
    <row r="16" spans="1:11" s="1" customFormat="1" ht="17.25" customHeight="1" x14ac:dyDescent="0.2">
      <c r="A16" s="44" t="s">
        <v>153</v>
      </c>
      <c r="B16" s="45" t="s">
        <v>16</v>
      </c>
      <c r="C16" s="368">
        <v>99.384615384615401</v>
      </c>
      <c r="D16" s="352">
        <v>88.962472406181007</v>
      </c>
      <c r="E16" s="373">
        <v>91.353383458646604</v>
      </c>
      <c r="F16" s="352">
        <v>97.080291970802904</v>
      </c>
      <c r="G16" s="373">
        <v>89.361702127659598</v>
      </c>
      <c r="H16" s="352">
        <v>75.510204081632693</v>
      </c>
      <c r="I16" s="373">
        <v>93.299832495812396</v>
      </c>
      <c r="J16" s="352">
        <v>96.273291925465799</v>
      </c>
      <c r="K16" s="373">
        <v>75</v>
      </c>
    </row>
    <row r="17" spans="1:11" s="1" customFormat="1" ht="17.25" customHeight="1" x14ac:dyDescent="0.2">
      <c r="A17" s="44" t="s">
        <v>154</v>
      </c>
      <c r="B17" s="45" t="s">
        <v>17</v>
      </c>
      <c r="C17" s="368">
        <v>99.825935596170595</v>
      </c>
      <c r="D17" s="352">
        <v>94.745484400656807</v>
      </c>
      <c r="E17" s="373">
        <v>93.555811277330307</v>
      </c>
      <c r="F17" s="352">
        <v>97.816593886462897</v>
      </c>
      <c r="G17" s="373">
        <v>95.258620689655203</v>
      </c>
      <c r="H17" s="352">
        <v>88.202247191011196</v>
      </c>
      <c r="I17" s="373">
        <v>98.952164009111598</v>
      </c>
      <c r="J17" s="352">
        <v>100</v>
      </c>
      <c r="K17" s="373">
        <v>100</v>
      </c>
    </row>
    <row r="18" spans="1:11" s="1" customFormat="1" ht="17.25" customHeight="1" x14ac:dyDescent="0.2">
      <c r="A18" s="44" t="s">
        <v>153</v>
      </c>
      <c r="B18" s="45" t="s">
        <v>18</v>
      </c>
      <c r="C18" s="368">
        <v>99.744572158365301</v>
      </c>
      <c r="D18" s="352">
        <v>88.814129520605604</v>
      </c>
      <c r="E18" s="373">
        <v>84.367816091953998</v>
      </c>
      <c r="F18" s="352">
        <v>96.428571428571402</v>
      </c>
      <c r="G18" s="373">
        <v>89.772727272727295</v>
      </c>
      <c r="H18" s="352">
        <v>78.6666666666667</v>
      </c>
      <c r="I18" s="373">
        <v>90.7307171853857</v>
      </c>
      <c r="J18" s="352">
        <v>100</v>
      </c>
      <c r="K18" s="373">
        <v>100</v>
      </c>
    </row>
    <row r="19" spans="1:11" s="1" customFormat="1" ht="17.25" customHeight="1" x14ac:dyDescent="0.2">
      <c r="A19" s="44" t="s">
        <v>167</v>
      </c>
      <c r="B19" s="45" t="s">
        <v>19</v>
      </c>
      <c r="C19" s="368">
        <v>100</v>
      </c>
      <c r="D19" s="352">
        <v>93.859649122806999</v>
      </c>
      <c r="E19" s="373">
        <v>88.3720930232558</v>
      </c>
      <c r="F19" s="352">
        <v>100</v>
      </c>
      <c r="G19" s="373">
        <v>100</v>
      </c>
      <c r="H19" s="352">
        <v>90</v>
      </c>
      <c r="I19" s="373">
        <v>91.954022988505699</v>
      </c>
      <c r="J19" s="352">
        <v>94.285714285714306</v>
      </c>
      <c r="K19" s="373">
        <v>60</v>
      </c>
    </row>
    <row r="20" spans="1:11" s="1" customFormat="1" ht="17.25" customHeight="1" x14ac:dyDescent="0.2">
      <c r="A20" s="44" t="s">
        <v>152</v>
      </c>
      <c r="B20" s="45" t="s">
        <v>20</v>
      </c>
      <c r="C20" s="368">
        <v>98.777506112469396</v>
      </c>
      <c r="D20" s="352">
        <v>86.450167973124294</v>
      </c>
      <c r="E20" s="373">
        <v>55.086848635235697</v>
      </c>
      <c r="F20" s="352">
        <v>97.142857142857096</v>
      </c>
      <c r="G20" s="373">
        <v>86.1111111111111</v>
      </c>
      <c r="H20" s="352">
        <v>78</v>
      </c>
      <c r="I20" s="373">
        <v>89.039242219215197</v>
      </c>
      <c r="J20" s="352">
        <v>98.305084745762699</v>
      </c>
      <c r="K20" s="373">
        <v>83.3333333333333</v>
      </c>
    </row>
    <row r="21" spans="1:11" s="1" customFormat="1" ht="17.25" customHeight="1" x14ac:dyDescent="0.2">
      <c r="A21" s="46" t="s">
        <v>142</v>
      </c>
      <c r="B21" s="45" t="s">
        <v>21</v>
      </c>
      <c r="C21" s="368">
        <v>98.122065727699507</v>
      </c>
      <c r="D21" s="352">
        <v>92.401215805471097</v>
      </c>
      <c r="E21" s="373">
        <v>86.2068965517241</v>
      </c>
      <c r="F21" s="352">
        <v>100</v>
      </c>
      <c r="G21" s="373">
        <v>91.304347826086996</v>
      </c>
      <c r="H21" s="352">
        <v>80</v>
      </c>
      <c r="I21" s="373">
        <v>79.250720461095099</v>
      </c>
      <c r="J21" s="352">
        <v>98.630136986301395</v>
      </c>
      <c r="K21" s="373">
        <v>85.714285714285694</v>
      </c>
    </row>
    <row r="22" spans="1:11" s="1" customFormat="1" ht="17.25" customHeight="1" x14ac:dyDescent="0.2">
      <c r="A22" s="46" t="s">
        <v>153</v>
      </c>
      <c r="B22" s="45" t="s">
        <v>22</v>
      </c>
      <c r="C22" s="368">
        <v>99.765990639625599</v>
      </c>
      <c r="D22" s="352">
        <v>89.852328663385094</v>
      </c>
      <c r="E22" s="373">
        <v>85.737976782752895</v>
      </c>
      <c r="F22" s="352">
        <v>88.559322033898297</v>
      </c>
      <c r="G22" s="373">
        <v>77.433628318584098</v>
      </c>
      <c r="H22" s="352">
        <v>86.813186813186803</v>
      </c>
      <c r="I22" s="373">
        <v>92.5552539744087</v>
      </c>
      <c r="J22" s="352">
        <v>99.5</v>
      </c>
      <c r="K22" s="373">
        <v>94.6666666666667</v>
      </c>
    </row>
    <row r="23" spans="1:11" s="1" customFormat="1" ht="17.25" customHeight="1" x14ac:dyDescent="0.2">
      <c r="A23" s="44" t="s">
        <v>142</v>
      </c>
      <c r="B23" s="45" t="s">
        <v>23</v>
      </c>
      <c r="C23" s="368">
        <v>98.161764705882405</v>
      </c>
      <c r="D23" s="352">
        <v>88.028169014084497</v>
      </c>
      <c r="E23" s="373">
        <v>83.486238532110093</v>
      </c>
      <c r="F23" s="352">
        <v>96.078431372549005</v>
      </c>
      <c r="G23" s="373">
        <v>94.230769230769198</v>
      </c>
      <c r="H23" s="352">
        <v>90.625</v>
      </c>
      <c r="I23" s="373">
        <v>86.363636363636402</v>
      </c>
      <c r="J23" s="352">
        <v>99.528301886792406</v>
      </c>
      <c r="K23" s="373">
        <v>94.117647058823493</v>
      </c>
    </row>
    <row r="24" spans="1:11" s="1" customFormat="1" ht="17.25" customHeight="1" x14ac:dyDescent="0.2">
      <c r="A24" s="44" t="s">
        <v>344</v>
      </c>
      <c r="B24" s="45" t="s">
        <v>24</v>
      </c>
      <c r="C24" s="368">
        <v>98.518518518518505</v>
      </c>
      <c r="D24" s="352">
        <v>93.227091633466102</v>
      </c>
      <c r="E24" s="373">
        <v>97.368421052631604</v>
      </c>
      <c r="F24" s="352">
        <v>100</v>
      </c>
      <c r="G24" s="373">
        <v>100</v>
      </c>
      <c r="H24" s="352">
        <v>77.272727272727295</v>
      </c>
      <c r="I24" s="373">
        <v>97.328244274809194</v>
      </c>
      <c r="J24" s="352">
        <v>100</v>
      </c>
      <c r="K24" s="373">
        <v>100</v>
      </c>
    </row>
    <row r="25" spans="1:11" s="1" customFormat="1" ht="17.25" customHeight="1" x14ac:dyDescent="0.2">
      <c r="A25" s="44" t="s">
        <v>167</v>
      </c>
      <c r="B25" s="45" t="s">
        <v>25</v>
      </c>
      <c r="C25" s="368">
        <v>99.285714285714306</v>
      </c>
      <c r="D25" s="352">
        <v>83.401639344262307</v>
      </c>
      <c r="E25" s="373">
        <v>63.809523809523803</v>
      </c>
      <c r="F25" s="352">
        <v>100</v>
      </c>
      <c r="G25" s="373">
        <v>100</v>
      </c>
      <c r="H25" s="352">
        <v>71.428571428571402</v>
      </c>
      <c r="I25" s="373">
        <v>78.199052132701397</v>
      </c>
      <c r="J25" s="352">
        <v>98.449612403100801</v>
      </c>
      <c r="K25" s="373">
        <v>87.5</v>
      </c>
    </row>
    <row r="26" spans="1:11" s="1" customFormat="1" ht="17.25" customHeight="1" x14ac:dyDescent="0.2">
      <c r="A26" s="44" t="s">
        <v>344</v>
      </c>
      <c r="B26" s="45" t="s">
        <v>26</v>
      </c>
      <c r="C26" s="368">
        <v>95</v>
      </c>
      <c r="D26" s="352">
        <v>92.307692307692307</v>
      </c>
      <c r="E26" s="373">
        <v>95.5555555555556</v>
      </c>
      <c r="F26" s="352">
        <v>100</v>
      </c>
      <c r="G26" s="373">
        <v>100</v>
      </c>
      <c r="H26" s="352">
        <v>100</v>
      </c>
      <c r="I26" s="373">
        <v>98.8888888888889</v>
      </c>
      <c r="J26" s="352">
        <v>96.774193548387103</v>
      </c>
      <c r="K26" s="373">
        <v>50</v>
      </c>
    </row>
    <row r="27" spans="1:11" s="1" customFormat="1" ht="17.25" customHeight="1" x14ac:dyDescent="0.2">
      <c r="A27" s="44" t="s">
        <v>153</v>
      </c>
      <c r="B27" s="45" t="s">
        <v>27</v>
      </c>
      <c r="C27" s="368">
        <v>98.901098901098905</v>
      </c>
      <c r="D27" s="352">
        <v>85.840108401083995</v>
      </c>
      <c r="E27" s="373">
        <v>62.753036437246998</v>
      </c>
      <c r="F27" s="352">
        <v>94.366197183098606</v>
      </c>
      <c r="G27" s="373">
        <v>89.9653979238754</v>
      </c>
      <c r="H27" s="352">
        <v>71.590909090909093</v>
      </c>
      <c r="I27" s="373">
        <v>73.830594184576498</v>
      </c>
      <c r="J27" s="352">
        <v>97.772277227722796</v>
      </c>
      <c r="K27" s="373">
        <v>73.529411764705898</v>
      </c>
    </row>
    <row r="28" spans="1:11" s="1" customFormat="1" ht="17.25" customHeight="1" x14ac:dyDescent="0.2">
      <c r="A28" s="44" t="s">
        <v>152</v>
      </c>
      <c r="B28" s="45" t="s">
        <v>28</v>
      </c>
      <c r="C28" s="368">
        <v>98.125</v>
      </c>
      <c r="D28" s="352">
        <v>89.670014347202297</v>
      </c>
      <c r="E28" s="373">
        <v>56.674208144796403</v>
      </c>
      <c r="F28" s="352">
        <v>85.897435897435898</v>
      </c>
      <c r="G28" s="373">
        <v>77.2151898734177</v>
      </c>
      <c r="H28" s="352">
        <v>83.3333333333333</v>
      </c>
      <c r="I28" s="373">
        <v>81.050531914893597</v>
      </c>
      <c r="J28" s="352">
        <v>98.284313725490193</v>
      </c>
      <c r="K28" s="373">
        <v>82.926829268292707</v>
      </c>
    </row>
    <row r="29" spans="1:11" s="1" customFormat="1" ht="17.25" customHeight="1" x14ac:dyDescent="0.2">
      <c r="A29" s="44" t="s">
        <v>152</v>
      </c>
      <c r="B29" s="45" t="s">
        <v>29</v>
      </c>
      <c r="C29" s="368">
        <v>97.343453510436404</v>
      </c>
      <c r="D29" s="352">
        <v>87.25</v>
      </c>
      <c r="E29" s="373">
        <v>39.8071625344353</v>
      </c>
      <c r="F29" s="352">
        <v>76.190476190476204</v>
      </c>
      <c r="G29" s="373">
        <v>50.632911392405099</v>
      </c>
      <c r="H29" s="352">
        <v>78.048780487804905</v>
      </c>
      <c r="I29" s="373">
        <v>81.980830670926494</v>
      </c>
      <c r="J29" s="352">
        <v>98.586572438162506</v>
      </c>
      <c r="K29" s="373">
        <v>70.370370370370395</v>
      </c>
    </row>
    <row r="30" spans="1:11" s="1" customFormat="1" ht="17.25" customHeight="1" x14ac:dyDescent="0.2">
      <c r="A30" s="44" t="s">
        <v>152</v>
      </c>
      <c r="B30" s="45" t="s">
        <v>30</v>
      </c>
      <c r="C30" s="368">
        <v>98.285486443381203</v>
      </c>
      <c r="D30" s="352">
        <v>89.967877440079107</v>
      </c>
      <c r="E30" s="373">
        <v>78.424991864627401</v>
      </c>
      <c r="F30" s="352">
        <v>91.780821917808197</v>
      </c>
      <c r="G30" s="373">
        <v>78.988326848249002</v>
      </c>
      <c r="H30" s="352">
        <v>80.349344978165902</v>
      </c>
      <c r="I30" s="373">
        <v>93.813508667065193</v>
      </c>
      <c r="J30" s="352">
        <v>99.365213711383802</v>
      </c>
      <c r="K30" s="373">
        <v>95.702005730658996</v>
      </c>
    </row>
    <row r="31" spans="1:11" s="1" customFormat="1" ht="17.25" customHeight="1" x14ac:dyDescent="0.2">
      <c r="A31" s="44" t="s">
        <v>167</v>
      </c>
      <c r="B31" s="45" t="s">
        <v>31</v>
      </c>
      <c r="C31" s="368">
        <v>98.130841121495294</v>
      </c>
      <c r="D31" s="352">
        <v>94.265232974910404</v>
      </c>
      <c r="E31" s="373">
        <v>85.915492957746494</v>
      </c>
      <c r="F31" s="352">
        <v>100</v>
      </c>
      <c r="G31" s="373">
        <v>95.8333333333333</v>
      </c>
      <c r="H31" s="352">
        <v>85.714285714285694</v>
      </c>
      <c r="I31" s="373">
        <v>86.577181208053702</v>
      </c>
      <c r="J31" s="352">
        <v>98.924731182795696</v>
      </c>
      <c r="K31" s="373">
        <v>90</v>
      </c>
    </row>
    <row r="32" spans="1:11" s="1" customFormat="1" ht="17.25" customHeight="1" x14ac:dyDescent="0.2">
      <c r="A32" s="44" t="s">
        <v>167</v>
      </c>
      <c r="B32" s="45" t="s">
        <v>32</v>
      </c>
      <c r="C32" s="368">
        <v>99.285714285714306</v>
      </c>
      <c r="D32" s="352">
        <v>96.811594202898604</v>
      </c>
      <c r="E32" s="373">
        <v>94.545454545454504</v>
      </c>
      <c r="F32" s="352">
        <v>100</v>
      </c>
      <c r="G32" s="373">
        <v>85.185185185185205</v>
      </c>
      <c r="H32" s="352">
        <v>89.655172413793096</v>
      </c>
      <c r="I32" s="373">
        <v>90.149253731343293</v>
      </c>
      <c r="J32" s="352">
        <v>99.090909090909093</v>
      </c>
      <c r="K32" s="373">
        <v>88.8888888888889</v>
      </c>
    </row>
    <row r="33" spans="1:11" s="1" customFormat="1" ht="17.25" customHeight="1" x14ac:dyDescent="0.2">
      <c r="A33" s="44" t="s">
        <v>142</v>
      </c>
      <c r="B33" s="45" t="s">
        <v>33</v>
      </c>
      <c r="C33" s="368">
        <v>98.805970149253696</v>
      </c>
      <c r="D33" s="352">
        <v>88.329430132708794</v>
      </c>
      <c r="E33" s="373">
        <v>63.562091503268</v>
      </c>
      <c r="F33" s="352">
        <v>94.736842105263193</v>
      </c>
      <c r="G33" s="373">
        <v>77.064220183486199</v>
      </c>
      <c r="H33" s="352">
        <v>75.257731958762903</v>
      </c>
      <c r="I33" s="373">
        <v>75.785340314136107</v>
      </c>
      <c r="J33" s="352">
        <v>96.7113276492083</v>
      </c>
      <c r="K33" s="373">
        <v>74.038461538461604</v>
      </c>
    </row>
    <row r="34" spans="1:11" s="1" customFormat="1" ht="17.25" customHeight="1" x14ac:dyDescent="0.2">
      <c r="A34" s="44" t="s">
        <v>142</v>
      </c>
      <c r="B34" s="45" t="s">
        <v>34</v>
      </c>
      <c r="C34" s="368">
        <v>96.313364055299601</v>
      </c>
      <c r="D34" s="352">
        <v>87.5</v>
      </c>
      <c r="E34" s="373">
        <v>28.011204481792699</v>
      </c>
      <c r="F34" s="352">
        <v>97.058823529411796</v>
      </c>
      <c r="G34" s="373">
        <v>97.058823529411796</v>
      </c>
      <c r="H34" s="352">
        <v>53.846153846153904</v>
      </c>
      <c r="I34" s="373">
        <v>88.105726872246706</v>
      </c>
      <c r="J34" s="352">
        <v>100</v>
      </c>
      <c r="K34" s="373">
        <v>100</v>
      </c>
    </row>
    <row r="35" spans="1:11" s="1" customFormat="1" ht="17.25" customHeight="1" x14ac:dyDescent="0.2">
      <c r="A35" s="44" t="s">
        <v>152</v>
      </c>
      <c r="B35" s="45" t="s">
        <v>35</v>
      </c>
      <c r="C35" s="368">
        <v>99.283154121863802</v>
      </c>
      <c r="D35" s="352">
        <v>85.237258347978894</v>
      </c>
      <c r="E35" s="373">
        <v>51.006711409395997</v>
      </c>
      <c r="F35" s="352">
        <v>80.681818181818201</v>
      </c>
      <c r="G35" s="373">
        <v>70.9677419354839</v>
      </c>
      <c r="H35" s="352">
        <v>90.789473684210506</v>
      </c>
      <c r="I35" s="373">
        <v>85</v>
      </c>
      <c r="J35" s="352">
        <v>97.922077922077904</v>
      </c>
      <c r="K35" s="373">
        <v>72.413793103448299</v>
      </c>
    </row>
    <row r="36" spans="1:11" s="1" customFormat="1" ht="17.25" customHeight="1" x14ac:dyDescent="0.2">
      <c r="A36" s="46" t="s">
        <v>142</v>
      </c>
      <c r="B36" s="45" t="s">
        <v>36</v>
      </c>
      <c r="C36" s="368">
        <v>98.013750954927403</v>
      </c>
      <c r="D36" s="352">
        <v>86.653336665833606</v>
      </c>
      <c r="E36" s="373">
        <v>73.590504451038598</v>
      </c>
      <c r="F36" s="352">
        <v>94.285714285714306</v>
      </c>
      <c r="G36" s="373">
        <v>89.142857142857096</v>
      </c>
      <c r="H36" s="352">
        <v>88.961038961038994</v>
      </c>
      <c r="I36" s="373">
        <v>82.528735632183896</v>
      </c>
      <c r="J36" s="352">
        <v>98.923841059602694</v>
      </c>
      <c r="K36" s="373">
        <v>90.370370370370395</v>
      </c>
    </row>
    <row r="37" spans="1:11" s="1" customFormat="1" ht="17.25" customHeight="1" x14ac:dyDescent="0.2">
      <c r="A37" s="44" t="s">
        <v>304</v>
      </c>
      <c r="B37" s="45" t="s">
        <v>37</v>
      </c>
      <c r="C37" s="368">
        <v>98.9583333333333</v>
      </c>
      <c r="D37" s="352">
        <v>88.053949903660893</v>
      </c>
      <c r="E37" s="373">
        <v>17.543859649122801</v>
      </c>
      <c r="F37" s="352">
        <v>76.6666666666667</v>
      </c>
      <c r="G37" s="373">
        <v>64.516129032258107</v>
      </c>
      <c r="H37" s="352">
        <v>66.6666666666667</v>
      </c>
      <c r="I37" s="373">
        <v>78.721058434399097</v>
      </c>
      <c r="J37" s="352">
        <v>98.765432098765402</v>
      </c>
      <c r="K37" s="373">
        <v>80</v>
      </c>
    </row>
    <row r="38" spans="1:11" s="1" customFormat="1" ht="17.25" customHeight="1" x14ac:dyDescent="0.2">
      <c r="A38" s="44" t="s">
        <v>304</v>
      </c>
      <c r="B38" s="45" t="s">
        <v>38</v>
      </c>
      <c r="C38" s="368">
        <v>91.812865497076004</v>
      </c>
      <c r="D38" s="352">
        <v>87.124878993223604</v>
      </c>
      <c r="E38" s="373">
        <v>32.558139534883701</v>
      </c>
      <c r="F38" s="352">
        <v>91.891891891891902</v>
      </c>
      <c r="G38" s="373">
        <v>77.7777777777778</v>
      </c>
      <c r="H38" s="352">
        <v>91.6666666666667</v>
      </c>
      <c r="I38" s="373">
        <v>84.517766497461906</v>
      </c>
      <c r="J38" s="352">
        <v>96.442687747035606</v>
      </c>
      <c r="K38" s="373">
        <v>35.714285714285701</v>
      </c>
    </row>
    <row r="39" spans="1:11" s="1" customFormat="1" ht="17.25" customHeight="1" x14ac:dyDescent="0.2">
      <c r="A39" s="44" t="s">
        <v>142</v>
      </c>
      <c r="B39" s="45" t="s">
        <v>39</v>
      </c>
      <c r="C39" s="368">
        <v>96.064652143359098</v>
      </c>
      <c r="D39" s="352">
        <v>89.822105570137097</v>
      </c>
      <c r="E39" s="373">
        <v>83.723522853957604</v>
      </c>
      <c r="F39" s="352">
        <v>97.642436149312402</v>
      </c>
      <c r="G39" s="373">
        <v>91.552062868369404</v>
      </c>
      <c r="H39" s="352">
        <v>84.158415841584201</v>
      </c>
      <c r="I39" s="373">
        <v>96.122515477354199</v>
      </c>
      <c r="J39" s="352">
        <v>99.699849924962507</v>
      </c>
      <c r="K39" s="373">
        <v>96.825396825396794</v>
      </c>
    </row>
    <row r="40" spans="1:11" s="1" customFormat="1" ht="17.25" customHeight="1" x14ac:dyDescent="0.2">
      <c r="A40" s="44" t="s">
        <v>304</v>
      </c>
      <c r="B40" s="45" t="s">
        <v>40</v>
      </c>
      <c r="C40" s="368">
        <v>99.141630901287598</v>
      </c>
      <c r="D40" s="352">
        <v>90.941385435168698</v>
      </c>
      <c r="E40" s="373">
        <v>80.855855855855907</v>
      </c>
      <c r="F40" s="352">
        <v>94.382022471910105</v>
      </c>
      <c r="G40" s="373">
        <v>84.7826086956522</v>
      </c>
      <c r="H40" s="352">
        <v>79.487179487179503</v>
      </c>
      <c r="I40" s="373">
        <v>85.1176917236143</v>
      </c>
      <c r="J40" s="352">
        <v>99.135446685879003</v>
      </c>
      <c r="K40" s="373">
        <v>88</v>
      </c>
    </row>
    <row r="41" spans="1:11" s="1" customFormat="1" ht="17.25" customHeight="1" x14ac:dyDescent="0.2">
      <c r="A41" s="44" t="s">
        <v>153</v>
      </c>
      <c r="B41" s="45" t="s">
        <v>41</v>
      </c>
      <c r="C41" s="368">
        <v>99.554836098745497</v>
      </c>
      <c r="D41" s="352">
        <v>91.125699003160705</v>
      </c>
      <c r="E41" s="373">
        <v>74.608577263444502</v>
      </c>
      <c r="F41" s="352">
        <v>97.177419354838705</v>
      </c>
      <c r="G41" s="373">
        <v>91.235059760956204</v>
      </c>
      <c r="H41" s="352">
        <v>82.258064516128997</v>
      </c>
      <c r="I41" s="373">
        <v>77.844311377245504</v>
      </c>
      <c r="J41" s="352">
        <v>99.417637271214602</v>
      </c>
      <c r="K41" s="373">
        <v>95.104895104895107</v>
      </c>
    </row>
    <row r="42" spans="1:11" s="1" customFormat="1" ht="17.25" customHeight="1" x14ac:dyDescent="0.2">
      <c r="A42" s="44" t="s">
        <v>167</v>
      </c>
      <c r="B42" s="45" t="s">
        <v>42</v>
      </c>
      <c r="C42" s="368">
        <v>98.039215686274503</v>
      </c>
      <c r="D42" s="352">
        <v>93.478260869565204</v>
      </c>
      <c r="E42" s="373">
        <v>85.714285714285694</v>
      </c>
      <c r="F42" s="352">
        <v>94.736842105263193</v>
      </c>
      <c r="G42" s="373">
        <v>89.473684210526301</v>
      </c>
      <c r="H42" s="352">
        <v>73.684210526315795</v>
      </c>
      <c r="I42" s="373">
        <v>78.5123966942149</v>
      </c>
      <c r="J42" s="352">
        <v>100</v>
      </c>
      <c r="K42" s="373">
        <v>100</v>
      </c>
    </row>
    <row r="43" spans="1:11" s="1" customFormat="1" ht="17.25" customHeight="1" x14ac:dyDescent="0.2">
      <c r="A43" s="44" t="s">
        <v>344</v>
      </c>
      <c r="B43" s="45" t="s">
        <v>43</v>
      </c>
      <c r="C43" s="368">
        <v>100</v>
      </c>
      <c r="D43" s="352">
        <v>98.095238095238102</v>
      </c>
      <c r="E43" s="373">
        <v>100</v>
      </c>
      <c r="F43" s="352">
        <v>100</v>
      </c>
      <c r="G43" s="373">
        <v>100</v>
      </c>
      <c r="H43" s="352">
        <v>100</v>
      </c>
      <c r="I43" s="373">
        <v>95.041322314049594</v>
      </c>
      <c r="J43" s="352">
        <v>100</v>
      </c>
      <c r="K43" s="373">
        <v>100</v>
      </c>
    </row>
    <row r="44" spans="1:11" s="1" customFormat="1" ht="17.25" customHeight="1" x14ac:dyDescent="0.2">
      <c r="A44" s="44" t="s">
        <v>304</v>
      </c>
      <c r="B44" s="45" t="s">
        <v>44</v>
      </c>
      <c r="C44" s="368">
        <v>97.510373443983397</v>
      </c>
      <c r="D44" s="352">
        <v>90.492957746478893</v>
      </c>
      <c r="E44" s="373">
        <v>69.827586206896598</v>
      </c>
      <c r="F44" s="352">
        <v>89.010989010988993</v>
      </c>
      <c r="G44" s="373">
        <v>85.106382978723403</v>
      </c>
      <c r="H44" s="352">
        <v>61.290322580645203</v>
      </c>
      <c r="I44" s="373">
        <v>85.165421558164397</v>
      </c>
      <c r="J44" s="352">
        <v>99.050632911392398</v>
      </c>
      <c r="K44" s="373">
        <v>91.428571428571402</v>
      </c>
    </row>
    <row r="45" spans="1:11" s="1" customFormat="1" ht="17.25" customHeight="1" x14ac:dyDescent="0.2">
      <c r="A45" s="44" t="s">
        <v>304</v>
      </c>
      <c r="B45" s="45" t="s">
        <v>45</v>
      </c>
      <c r="C45" s="368">
        <v>99.367088607594894</v>
      </c>
      <c r="D45" s="352">
        <v>85.628742514970099</v>
      </c>
      <c r="E45" s="373">
        <v>95.270270270270302</v>
      </c>
      <c r="F45" s="352">
        <v>100</v>
      </c>
      <c r="G45" s="373">
        <v>87.5</v>
      </c>
      <c r="H45" s="352">
        <v>66.6666666666667</v>
      </c>
      <c r="I45" s="373">
        <v>84.916201117318394</v>
      </c>
      <c r="J45" s="352">
        <v>100</v>
      </c>
      <c r="K45" s="373">
        <v>100</v>
      </c>
    </row>
    <row r="46" spans="1:11" s="1" customFormat="1" ht="17.25" customHeight="1" x14ac:dyDescent="0.2">
      <c r="A46" s="44" t="s">
        <v>142</v>
      </c>
      <c r="B46" s="45" t="s">
        <v>46</v>
      </c>
      <c r="C46" s="368">
        <v>99.113837764144506</v>
      </c>
      <c r="D46" s="352">
        <v>89.8784146534028</v>
      </c>
      <c r="E46" s="373">
        <v>68.711018711018696</v>
      </c>
      <c r="F46" s="352">
        <v>91.011235955056193</v>
      </c>
      <c r="G46" s="373">
        <v>80.586907449209903</v>
      </c>
      <c r="H46" s="352">
        <v>83.534136546184698</v>
      </c>
      <c r="I46" s="373">
        <v>89.117291414752103</v>
      </c>
      <c r="J46" s="352">
        <v>99.494949494949495</v>
      </c>
      <c r="K46" s="373">
        <v>94.4444444444444</v>
      </c>
    </row>
    <row r="47" spans="1:11" s="1" customFormat="1" ht="17.25" customHeight="1" x14ac:dyDescent="0.2">
      <c r="A47" s="44" t="s">
        <v>142</v>
      </c>
      <c r="B47" s="45" t="s">
        <v>47</v>
      </c>
      <c r="C47" s="368">
        <v>97.5954738330976</v>
      </c>
      <c r="D47" s="352">
        <v>89.285714285714306</v>
      </c>
      <c r="E47" s="373">
        <v>79.673913043478294</v>
      </c>
      <c r="F47" s="352">
        <v>95.495495495495504</v>
      </c>
      <c r="G47" s="373">
        <v>87.387387387387406</v>
      </c>
      <c r="H47" s="352">
        <v>91.752577319587601</v>
      </c>
      <c r="I47" s="373">
        <v>94.091316025067101</v>
      </c>
      <c r="J47" s="352">
        <v>98.695652173913004</v>
      </c>
      <c r="K47" s="373">
        <v>86.567164179104495</v>
      </c>
    </row>
    <row r="48" spans="1:11" s="1" customFormat="1" ht="17.25" customHeight="1" x14ac:dyDescent="0.2">
      <c r="A48" s="44" t="s">
        <v>304</v>
      </c>
      <c r="B48" s="45" t="s">
        <v>48</v>
      </c>
      <c r="C48" s="368">
        <v>98.161764705882405</v>
      </c>
      <c r="D48" s="352">
        <v>92.891986062717805</v>
      </c>
      <c r="E48" s="373">
        <v>76.609105180533803</v>
      </c>
      <c r="F48" s="352">
        <v>93.181818181818201</v>
      </c>
      <c r="G48" s="373">
        <v>84.328358208955194</v>
      </c>
      <c r="H48" s="352">
        <v>95.522388059701498</v>
      </c>
      <c r="I48" s="373">
        <v>90.0666262870987</v>
      </c>
      <c r="J48" s="352">
        <v>99.524940617577201</v>
      </c>
      <c r="K48" s="373">
        <v>96.296296296296305</v>
      </c>
    </row>
    <row r="49" spans="1:11" s="1" customFormat="1" ht="17.25" customHeight="1" x14ac:dyDescent="0.2">
      <c r="A49" s="44" t="s">
        <v>154</v>
      </c>
      <c r="B49" s="45" t="s">
        <v>49</v>
      </c>
      <c r="C49" s="368">
        <v>99.536321483771303</v>
      </c>
      <c r="D49" s="352">
        <v>88.008342022940596</v>
      </c>
      <c r="E49" s="373">
        <v>78.558875219683699</v>
      </c>
      <c r="F49" s="352">
        <v>94.214876033057905</v>
      </c>
      <c r="G49" s="373">
        <v>86.290322580645196</v>
      </c>
      <c r="H49" s="352">
        <v>94.680851063829806</v>
      </c>
      <c r="I49" s="373">
        <v>81.475583864118903</v>
      </c>
      <c r="J49" s="352">
        <v>98.407643312101897</v>
      </c>
      <c r="K49" s="373">
        <v>77.272727272727295</v>
      </c>
    </row>
    <row r="50" spans="1:11" s="1" customFormat="1" ht="17.25" customHeight="1" x14ac:dyDescent="0.2">
      <c r="A50" s="44" t="s">
        <v>344</v>
      </c>
      <c r="B50" s="45" t="s">
        <v>50</v>
      </c>
      <c r="C50" s="368">
        <v>98.813056379822001</v>
      </c>
      <c r="D50" s="352">
        <v>91.190108191653806</v>
      </c>
      <c r="E50" s="373">
        <v>98.3333333333333</v>
      </c>
      <c r="F50" s="352">
        <v>96.581196581196593</v>
      </c>
      <c r="G50" s="373">
        <v>95.689655172413794</v>
      </c>
      <c r="H50" s="352">
        <v>80</v>
      </c>
      <c r="I50" s="373">
        <v>98.050458715596307</v>
      </c>
      <c r="J50" s="352">
        <v>98.076923076923094</v>
      </c>
      <c r="K50" s="373">
        <v>85.714285714285694</v>
      </c>
    </row>
    <row r="51" spans="1:11" s="1" customFormat="1" ht="17.25" customHeight="1" x14ac:dyDescent="0.2">
      <c r="A51" s="44" t="s">
        <v>344</v>
      </c>
      <c r="B51" s="45" t="s">
        <v>51</v>
      </c>
      <c r="C51" s="368">
        <v>99.533437013996902</v>
      </c>
      <c r="D51" s="352">
        <v>91.327623126338295</v>
      </c>
      <c r="E51" s="373">
        <v>95.238095238095198</v>
      </c>
      <c r="F51" s="352">
        <v>98.369565217391298</v>
      </c>
      <c r="G51" s="373">
        <v>90.270270270270302</v>
      </c>
      <c r="H51" s="352">
        <v>86.538461538461604</v>
      </c>
      <c r="I51" s="373">
        <v>94.055482166446495</v>
      </c>
      <c r="J51" s="352">
        <v>100</v>
      </c>
      <c r="K51" s="373">
        <v>100</v>
      </c>
    </row>
    <row r="52" spans="1:11" s="1" customFormat="1" ht="17.25" customHeight="1" x14ac:dyDescent="0.2">
      <c r="A52" s="44" t="s">
        <v>167</v>
      </c>
      <c r="B52" s="45" t="s">
        <v>52</v>
      </c>
      <c r="C52" s="368">
        <v>98.326359832636001</v>
      </c>
      <c r="D52" s="352">
        <v>92.487684729064</v>
      </c>
      <c r="E52" s="373">
        <v>76.847290640394107</v>
      </c>
      <c r="F52" s="352">
        <v>97.7777777777778</v>
      </c>
      <c r="G52" s="373">
        <v>93.478260869565204</v>
      </c>
      <c r="H52" s="352">
        <v>100</v>
      </c>
      <c r="I52" s="373">
        <v>84.993178717598894</v>
      </c>
      <c r="J52" s="352">
        <v>99.134199134199093</v>
      </c>
      <c r="K52" s="373">
        <v>93.548387096774206</v>
      </c>
    </row>
    <row r="53" spans="1:11" s="1" customFormat="1" ht="17.25" customHeight="1" x14ac:dyDescent="0.2">
      <c r="A53" s="44" t="s">
        <v>154</v>
      </c>
      <c r="B53" s="45" t="s">
        <v>53</v>
      </c>
      <c r="C53" s="368">
        <v>98.4402079722704</v>
      </c>
      <c r="D53" s="352">
        <v>90.746753246753201</v>
      </c>
      <c r="E53" s="373">
        <v>71.497584541062807</v>
      </c>
      <c r="F53" s="352">
        <v>96.875</v>
      </c>
      <c r="G53" s="373">
        <v>84.375</v>
      </c>
      <c r="H53" s="352">
        <v>89.830508474576305</v>
      </c>
      <c r="I53" s="373">
        <v>88.167388167388197</v>
      </c>
      <c r="J53" s="352">
        <v>100</v>
      </c>
      <c r="K53" s="373">
        <v>100</v>
      </c>
    </row>
    <row r="54" spans="1:11" s="1" customFormat="1" ht="17.25" customHeight="1" x14ac:dyDescent="0.2">
      <c r="A54" s="44" t="s">
        <v>167</v>
      </c>
      <c r="B54" s="45" t="s">
        <v>54</v>
      </c>
      <c r="C54" s="368">
        <v>95.454545454545496</v>
      </c>
      <c r="D54" s="352">
        <v>85.185185185185205</v>
      </c>
      <c r="E54" s="373">
        <v>64.516129032258107</v>
      </c>
      <c r="F54" s="352">
        <v>100</v>
      </c>
      <c r="G54" s="373">
        <v>70</v>
      </c>
      <c r="H54" s="352">
        <v>66.6666666666667</v>
      </c>
      <c r="I54" s="373">
        <v>91.891891891891902</v>
      </c>
      <c r="J54" s="352">
        <v>100</v>
      </c>
      <c r="K54" s="373">
        <v>100</v>
      </c>
    </row>
    <row r="55" spans="1:11" s="1" customFormat="1" ht="17.25" customHeight="1" x14ac:dyDescent="0.2">
      <c r="A55" s="44" t="s">
        <v>153</v>
      </c>
      <c r="B55" s="45" t="s">
        <v>55</v>
      </c>
      <c r="C55" s="368">
        <v>98.813056379822001</v>
      </c>
      <c r="D55" s="352">
        <v>88.682490540075705</v>
      </c>
      <c r="E55" s="373">
        <v>80.503833515881695</v>
      </c>
      <c r="F55" s="352">
        <v>92.105263157894697</v>
      </c>
      <c r="G55" s="373">
        <v>78.343949044585997</v>
      </c>
      <c r="H55" s="352">
        <v>88.034188034188006</v>
      </c>
      <c r="I55" s="373">
        <v>88.277268093781899</v>
      </c>
      <c r="J55" s="352">
        <v>99.863013698630098</v>
      </c>
      <c r="K55" s="373">
        <v>98.3333333333333</v>
      </c>
    </row>
    <row r="56" spans="1:11" s="1" customFormat="1" ht="17.25" customHeight="1" x14ac:dyDescent="0.2">
      <c r="A56" s="44" t="s">
        <v>344</v>
      </c>
      <c r="B56" s="45" t="s">
        <v>56</v>
      </c>
      <c r="C56" s="368">
        <v>99.435028248587599</v>
      </c>
      <c r="D56" s="352">
        <v>87.259615384615401</v>
      </c>
      <c r="E56" s="373">
        <v>82.6666666666667</v>
      </c>
      <c r="F56" s="352">
        <v>100</v>
      </c>
      <c r="G56" s="373">
        <v>95</v>
      </c>
      <c r="H56" s="352">
        <v>61.403508771929801</v>
      </c>
      <c r="I56" s="373">
        <v>87.443946188340803</v>
      </c>
      <c r="J56" s="352">
        <v>96.478873239436595</v>
      </c>
      <c r="K56" s="373">
        <v>85.294117647058798</v>
      </c>
    </row>
    <row r="57" spans="1:11" s="1" customFormat="1" ht="17.25" customHeight="1" x14ac:dyDescent="0.2">
      <c r="A57" s="44" t="s">
        <v>304</v>
      </c>
      <c r="B57" s="45" t="s">
        <v>57</v>
      </c>
      <c r="C57" s="368">
        <v>99.1962491627595</v>
      </c>
      <c r="D57" s="352">
        <v>94.3387881468377</v>
      </c>
      <c r="E57" s="373">
        <v>95.943952802359902</v>
      </c>
      <c r="F57" s="352">
        <v>98.574821852731603</v>
      </c>
      <c r="G57" s="373">
        <v>97.393364928910003</v>
      </c>
      <c r="H57" s="352">
        <v>93.283582089552198</v>
      </c>
      <c r="I57" s="373">
        <v>93.319973279893105</v>
      </c>
      <c r="J57" s="352">
        <v>99.212598425196902</v>
      </c>
      <c r="K57" s="373">
        <v>93.693693693693703</v>
      </c>
    </row>
    <row r="58" spans="1:11" s="1" customFormat="1" ht="17.25" customHeight="1" x14ac:dyDescent="0.2">
      <c r="A58" s="44" t="s">
        <v>152</v>
      </c>
      <c r="B58" s="45" t="s">
        <v>58</v>
      </c>
      <c r="C58" s="368">
        <v>98.630136986301395</v>
      </c>
      <c r="D58" s="352">
        <v>95.391705069124399</v>
      </c>
      <c r="E58" s="373">
        <v>84.375</v>
      </c>
      <c r="F58" s="352">
        <v>85.714285714285694</v>
      </c>
      <c r="G58" s="373">
        <v>85.714285714285694</v>
      </c>
      <c r="H58" s="352"/>
      <c r="I58" s="373">
        <v>83.116883116883102</v>
      </c>
      <c r="J58" s="352">
        <v>97.368421052631604</v>
      </c>
      <c r="K58" s="373">
        <v>84.615384615384599</v>
      </c>
    </row>
    <row r="59" spans="1:11" s="1" customFormat="1" ht="17.25" customHeight="1" x14ac:dyDescent="0.2">
      <c r="A59" s="44" t="s">
        <v>154</v>
      </c>
      <c r="B59" s="45" t="s">
        <v>59</v>
      </c>
      <c r="C59" s="368">
        <v>96.518987341772203</v>
      </c>
      <c r="D59" s="352">
        <v>87.260034904014006</v>
      </c>
      <c r="E59" s="373">
        <v>84.949832775919702</v>
      </c>
      <c r="F59" s="352">
        <v>93.75</v>
      </c>
      <c r="G59" s="373">
        <v>82.926829268292707</v>
      </c>
      <c r="H59" s="352">
        <v>77.7777777777778</v>
      </c>
      <c r="I59" s="373">
        <v>80.5208333333333</v>
      </c>
      <c r="J59" s="352">
        <v>97.460317460317498</v>
      </c>
      <c r="K59" s="373">
        <v>73.3333333333333</v>
      </c>
    </row>
    <row r="60" spans="1:11" s="1" customFormat="1" ht="17.25" customHeight="1" x14ac:dyDescent="0.2">
      <c r="A60" s="44" t="s">
        <v>152</v>
      </c>
      <c r="B60" s="45" t="s">
        <v>60</v>
      </c>
      <c r="C60" s="368">
        <v>98.684210526315795</v>
      </c>
      <c r="D60" s="352">
        <v>91.297000422475705</v>
      </c>
      <c r="E60" s="373">
        <v>86.021505376344095</v>
      </c>
      <c r="F60" s="352">
        <v>94.520547945205493</v>
      </c>
      <c r="G60" s="373">
        <v>90.366972477064195</v>
      </c>
      <c r="H60" s="352">
        <v>93.975903614457806</v>
      </c>
      <c r="I60" s="373">
        <v>89.902280130293207</v>
      </c>
      <c r="J60" s="352">
        <v>99.695121951219505</v>
      </c>
      <c r="K60" s="373">
        <v>96.363636363636402</v>
      </c>
    </row>
    <row r="61" spans="1:11" s="1" customFormat="1" ht="17.25" customHeight="1" x14ac:dyDescent="0.2">
      <c r="A61" s="44" t="s">
        <v>153</v>
      </c>
      <c r="B61" s="45" t="s">
        <v>61</v>
      </c>
      <c r="C61" s="368">
        <v>99.174917491749198</v>
      </c>
      <c r="D61" s="352">
        <v>91.168599464763602</v>
      </c>
      <c r="E61" s="373">
        <v>52.1505376344086</v>
      </c>
      <c r="F61" s="352">
        <v>96.124031007751896</v>
      </c>
      <c r="G61" s="373">
        <v>91.603053435114504</v>
      </c>
      <c r="H61" s="352">
        <v>91.6666666666667</v>
      </c>
      <c r="I61" s="373">
        <v>96.391752577319593</v>
      </c>
      <c r="J61" s="352">
        <v>100</v>
      </c>
      <c r="K61" s="373">
        <v>100</v>
      </c>
    </row>
    <row r="62" spans="1:11" s="1" customFormat="1" ht="17.25" customHeight="1" x14ac:dyDescent="0.2">
      <c r="A62" s="44" t="s">
        <v>344</v>
      </c>
      <c r="B62" s="45" t="s">
        <v>62</v>
      </c>
      <c r="C62" s="368">
        <v>98.007968127490003</v>
      </c>
      <c r="D62" s="352">
        <v>92.212389380530993</v>
      </c>
      <c r="E62" s="373">
        <v>73.255813953488399</v>
      </c>
      <c r="F62" s="352">
        <v>98.113207547169793</v>
      </c>
      <c r="G62" s="373">
        <v>96.153846153846203</v>
      </c>
      <c r="H62" s="352">
        <v>75</v>
      </c>
      <c r="I62" s="373">
        <v>90.436590436590393</v>
      </c>
      <c r="J62" s="352">
        <v>99.393939393939405</v>
      </c>
      <c r="K62" s="373">
        <v>92.857142857142904</v>
      </c>
    </row>
    <row r="63" spans="1:11" s="1" customFormat="1" ht="17.25" customHeight="1" x14ac:dyDescent="0.2">
      <c r="A63" s="44" t="s">
        <v>344</v>
      </c>
      <c r="B63" s="45" t="s">
        <v>63</v>
      </c>
      <c r="C63" s="368">
        <v>96</v>
      </c>
      <c r="D63" s="352">
        <v>90.740740740740804</v>
      </c>
      <c r="E63" s="373">
        <v>73.684210526315795</v>
      </c>
      <c r="F63" s="352">
        <v>100</v>
      </c>
      <c r="G63" s="373">
        <v>100</v>
      </c>
      <c r="H63" s="352">
        <v>60</v>
      </c>
      <c r="I63" s="373">
        <v>97.5</v>
      </c>
      <c r="J63" s="352">
        <v>100</v>
      </c>
      <c r="K63" s="373">
        <v>100</v>
      </c>
    </row>
    <row r="64" spans="1:11" s="1" customFormat="1" ht="17.25" customHeight="1" x14ac:dyDescent="0.2">
      <c r="A64" s="44" t="s">
        <v>167</v>
      </c>
      <c r="B64" s="45" t="s">
        <v>64</v>
      </c>
      <c r="C64" s="368">
        <v>97.810218978102199</v>
      </c>
      <c r="D64" s="352">
        <v>90.470723306544201</v>
      </c>
      <c r="E64" s="373">
        <v>85.858585858585897</v>
      </c>
      <c r="F64" s="352">
        <v>96.363636363636402</v>
      </c>
      <c r="G64" s="373">
        <v>96.363636363636402</v>
      </c>
      <c r="H64" s="352">
        <v>69.696969696969703</v>
      </c>
      <c r="I64" s="373">
        <v>94.884910485933503</v>
      </c>
      <c r="J64" s="352">
        <v>97.854077253218904</v>
      </c>
      <c r="K64" s="373">
        <v>85.294117647058798</v>
      </c>
    </row>
    <row r="65" spans="1:11" s="1" customFormat="1" ht="17.25" customHeight="1" x14ac:dyDescent="0.2">
      <c r="A65" s="44" t="s">
        <v>153</v>
      </c>
      <c r="B65" s="45" t="s">
        <v>65</v>
      </c>
      <c r="C65" s="368">
        <v>98.992443324937</v>
      </c>
      <c r="D65" s="352">
        <v>87.311178247734105</v>
      </c>
      <c r="E65" s="373">
        <v>77.4834437086093</v>
      </c>
      <c r="F65" s="352">
        <v>92.307692307692307</v>
      </c>
      <c r="G65" s="373">
        <v>92.307692307692307</v>
      </c>
      <c r="H65" s="352">
        <v>92.307692307692307</v>
      </c>
      <c r="I65" s="373">
        <v>90.378548895899101</v>
      </c>
      <c r="J65" s="352">
        <v>96.923076923076906</v>
      </c>
      <c r="K65" s="373">
        <v>80.645161290322605</v>
      </c>
    </row>
    <row r="66" spans="1:11" s="1" customFormat="1" ht="17.25" customHeight="1" x14ac:dyDescent="0.2">
      <c r="A66" s="44" t="s">
        <v>154</v>
      </c>
      <c r="B66" s="45" t="s">
        <v>66</v>
      </c>
      <c r="C66" s="368">
        <v>97.140303842716705</v>
      </c>
      <c r="D66" s="352">
        <v>85.865602861269707</v>
      </c>
      <c r="E66" s="373">
        <v>26.600609756097601</v>
      </c>
      <c r="F66" s="352">
        <v>86.4444444444444</v>
      </c>
      <c r="G66" s="373">
        <v>59.593023255813897</v>
      </c>
      <c r="H66" s="352">
        <v>74.884259259259295</v>
      </c>
      <c r="I66" s="373">
        <v>78.426286208387396</v>
      </c>
      <c r="J66" s="352">
        <v>99.375354911981802</v>
      </c>
      <c r="K66" s="373">
        <v>95.895522388059703</v>
      </c>
    </row>
    <row r="67" spans="1:11" s="1" customFormat="1" ht="17.25" customHeight="1" x14ac:dyDescent="0.2">
      <c r="A67" s="44" t="s">
        <v>344</v>
      </c>
      <c r="B67" s="45" t="s">
        <v>67</v>
      </c>
      <c r="C67" s="368">
        <v>98.765432098765402</v>
      </c>
      <c r="D67" s="352">
        <v>92.307692307692307</v>
      </c>
      <c r="E67" s="373">
        <v>97.619047619047606</v>
      </c>
      <c r="F67" s="352">
        <v>100</v>
      </c>
      <c r="G67" s="373">
        <v>75</v>
      </c>
      <c r="H67" s="352">
        <v>86.6666666666667</v>
      </c>
      <c r="I67" s="373">
        <v>92.356687898089206</v>
      </c>
      <c r="J67" s="352">
        <v>100</v>
      </c>
      <c r="K67" s="373">
        <v>100</v>
      </c>
    </row>
    <row r="68" spans="1:11" s="1" customFormat="1" ht="17.25" customHeight="1" x14ac:dyDescent="0.2">
      <c r="A68" s="44" t="s">
        <v>154</v>
      </c>
      <c r="B68" s="45" t="s">
        <v>68</v>
      </c>
      <c r="C68" s="368">
        <v>99.014778325123203</v>
      </c>
      <c r="D68" s="352">
        <v>93.200663349917093</v>
      </c>
      <c r="E68" s="373">
        <v>87.434554973822003</v>
      </c>
      <c r="F68" s="352">
        <v>96.363636363636402</v>
      </c>
      <c r="G68" s="373">
        <v>96.363636363636402</v>
      </c>
      <c r="H68" s="352">
        <v>83.3333333333333</v>
      </c>
      <c r="I68" s="373">
        <v>97.706422018348604</v>
      </c>
      <c r="J68" s="352">
        <v>100</v>
      </c>
      <c r="K68" s="373">
        <v>100</v>
      </c>
    </row>
    <row r="69" spans="1:11" s="1" customFormat="1" ht="17.25" customHeight="1" x14ac:dyDescent="0.2">
      <c r="A69" s="44" t="s">
        <v>154</v>
      </c>
      <c r="B69" s="45" t="s">
        <v>69</v>
      </c>
      <c r="C69" s="368">
        <v>99.741935483871003</v>
      </c>
      <c r="D69" s="352">
        <v>95.829094608341805</v>
      </c>
      <c r="E69" s="373">
        <v>97.6</v>
      </c>
      <c r="F69" s="352">
        <v>94.117647058823493</v>
      </c>
      <c r="G69" s="373">
        <v>88.8888888888889</v>
      </c>
      <c r="H69" s="352">
        <v>93.75</v>
      </c>
      <c r="I69" s="373">
        <v>98.928276999175594</v>
      </c>
      <c r="J69" s="352">
        <v>100</v>
      </c>
      <c r="K69" s="373">
        <v>100</v>
      </c>
    </row>
    <row r="70" spans="1:11" s="1" customFormat="1" ht="17.25" customHeight="1" x14ac:dyDescent="0.2">
      <c r="A70" s="44" t="s">
        <v>304</v>
      </c>
      <c r="B70" s="45" t="s">
        <v>70</v>
      </c>
      <c r="C70" s="368">
        <v>99.443671766342106</v>
      </c>
      <c r="D70" s="352">
        <v>88.841607565011799</v>
      </c>
      <c r="E70" s="373">
        <v>83.482714468629993</v>
      </c>
      <c r="F70" s="352">
        <v>91.810344827586206</v>
      </c>
      <c r="G70" s="373">
        <v>85.957446808510596</v>
      </c>
      <c r="H70" s="352">
        <v>91.044776119402997</v>
      </c>
      <c r="I70" s="373">
        <v>90.076660988074906</v>
      </c>
      <c r="J70" s="352">
        <v>99.658119658119702</v>
      </c>
      <c r="K70" s="373">
        <v>96.363636363636402</v>
      </c>
    </row>
    <row r="71" spans="1:11" s="1" customFormat="1" ht="17.25" customHeight="1" x14ac:dyDescent="0.2">
      <c r="A71" s="44" t="s">
        <v>152</v>
      </c>
      <c r="B71" s="45" t="s">
        <v>71</v>
      </c>
      <c r="C71" s="368">
        <v>99.444885011895295</v>
      </c>
      <c r="D71" s="352">
        <v>86.958546809501698</v>
      </c>
      <c r="E71" s="373">
        <v>78.782287822878203</v>
      </c>
      <c r="F71" s="352">
        <v>94.827586206896598</v>
      </c>
      <c r="G71" s="373">
        <v>86.6666666666667</v>
      </c>
      <c r="H71" s="352">
        <v>93.069306930693102</v>
      </c>
      <c r="I71" s="373">
        <v>82.875098193244298</v>
      </c>
      <c r="J71" s="352">
        <v>99.562682215743393</v>
      </c>
      <c r="K71" s="373">
        <v>97.857142857142804</v>
      </c>
    </row>
    <row r="72" spans="1:11" s="1" customFormat="1" ht="17.25" customHeight="1" x14ac:dyDescent="0.2">
      <c r="A72" s="44" t="s">
        <v>304</v>
      </c>
      <c r="B72" s="45" t="s">
        <v>72</v>
      </c>
      <c r="C72" s="368">
        <v>97.628458498023704</v>
      </c>
      <c r="D72" s="352">
        <v>91.956782713085204</v>
      </c>
      <c r="E72" s="373">
        <v>39.698492462311599</v>
      </c>
      <c r="F72" s="352">
        <v>90.909090909090907</v>
      </c>
      <c r="G72" s="373">
        <v>85.454545454545496</v>
      </c>
      <c r="H72" s="352">
        <v>70.370370370370395</v>
      </c>
      <c r="I72" s="373">
        <v>88.388969521044999</v>
      </c>
      <c r="J72" s="352">
        <v>99.5594713656388</v>
      </c>
      <c r="K72" s="373">
        <v>95.238095238095198</v>
      </c>
    </row>
    <row r="73" spans="1:11" s="1" customFormat="1" ht="17.25" customHeight="1" x14ac:dyDescent="0.2">
      <c r="A73" s="44" t="s">
        <v>156</v>
      </c>
      <c r="B73" s="45" t="s">
        <v>73</v>
      </c>
      <c r="C73" s="368">
        <v>100</v>
      </c>
      <c r="D73" s="352">
        <v>100</v>
      </c>
      <c r="E73" s="373">
        <v>33.3333333333333</v>
      </c>
      <c r="F73" s="352"/>
      <c r="G73" s="373"/>
      <c r="H73" s="352">
        <v>50</v>
      </c>
      <c r="I73" s="373"/>
      <c r="J73" s="352"/>
      <c r="K73" s="373"/>
    </row>
    <row r="74" spans="1:11" s="1" customFormat="1" ht="17.25" customHeight="1" x14ac:dyDescent="0.2">
      <c r="A74" s="44" t="s">
        <v>152</v>
      </c>
      <c r="B74" s="45" t="s">
        <v>74</v>
      </c>
      <c r="C74" s="368">
        <v>97.461468721668197</v>
      </c>
      <c r="D74" s="352">
        <v>88.626421697287796</v>
      </c>
      <c r="E74" s="373">
        <v>60.044395116537203</v>
      </c>
      <c r="F74" s="352">
        <v>93.255131964809394</v>
      </c>
      <c r="G74" s="373">
        <v>82.758620689655203</v>
      </c>
      <c r="H74" s="352">
        <v>76</v>
      </c>
      <c r="I74" s="373">
        <v>80.797304884896107</v>
      </c>
      <c r="J74" s="352">
        <v>98.886827458255993</v>
      </c>
      <c r="K74" s="373">
        <v>86.2068965517241</v>
      </c>
    </row>
    <row r="75" spans="1:11" s="1" customFormat="1" ht="17.25" customHeight="1" x14ac:dyDescent="0.2">
      <c r="A75" s="44" t="s">
        <v>142</v>
      </c>
      <c r="B75" s="45" t="s">
        <v>75</v>
      </c>
      <c r="C75" s="368">
        <v>99.356913183279701</v>
      </c>
      <c r="D75" s="352">
        <v>91.565040650406502</v>
      </c>
      <c r="E75" s="373">
        <v>92.687747035573096</v>
      </c>
      <c r="F75" s="352">
        <v>95.8333333333333</v>
      </c>
      <c r="G75" s="373">
        <v>91.6666666666667</v>
      </c>
      <c r="H75" s="352">
        <v>83.3333333333333</v>
      </c>
      <c r="I75" s="373">
        <v>90</v>
      </c>
      <c r="J75" s="352">
        <v>98.501872659176001</v>
      </c>
      <c r="K75" s="373">
        <v>87.5</v>
      </c>
    </row>
    <row r="76" spans="1:11" s="1" customFormat="1" ht="17.25" customHeight="1" x14ac:dyDescent="0.2">
      <c r="A76" s="44" t="s">
        <v>152</v>
      </c>
      <c r="B76" s="45" t="s">
        <v>76</v>
      </c>
      <c r="C76" s="368">
        <v>98.979591836734699</v>
      </c>
      <c r="D76" s="352">
        <v>87.295081967213093</v>
      </c>
      <c r="E76" s="373">
        <v>58.3333333333333</v>
      </c>
      <c r="F76" s="352">
        <v>100</v>
      </c>
      <c r="G76" s="373">
        <v>94.4444444444444</v>
      </c>
      <c r="H76" s="352">
        <v>52.173913043478301</v>
      </c>
      <c r="I76" s="373">
        <v>87.5555555555556</v>
      </c>
      <c r="J76" s="352">
        <v>98.461538461538495</v>
      </c>
      <c r="K76" s="373">
        <v>92.857142857142904</v>
      </c>
    </row>
    <row r="77" spans="1:11" s="1" customFormat="1" ht="17.25" customHeight="1" x14ac:dyDescent="0.2">
      <c r="A77" s="44" t="s">
        <v>167</v>
      </c>
      <c r="B77" s="45" t="s">
        <v>77</v>
      </c>
      <c r="C77" s="368">
        <v>99.310344827586206</v>
      </c>
      <c r="D77" s="352">
        <v>87.821782178217802</v>
      </c>
      <c r="E77" s="373">
        <v>53.911205073995802</v>
      </c>
      <c r="F77" s="352">
        <v>89.830508474576305</v>
      </c>
      <c r="G77" s="373">
        <v>83.0508474576271</v>
      </c>
      <c r="H77" s="352">
        <v>86.2068965517241</v>
      </c>
      <c r="I77" s="373">
        <v>81.555153707052398</v>
      </c>
      <c r="J77" s="352">
        <v>99.322033898305094</v>
      </c>
      <c r="K77" s="373">
        <v>96.2264150943396</v>
      </c>
    </row>
    <row r="78" spans="1:11" s="1" customFormat="1" ht="17.25" customHeight="1" x14ac:dyDescent="0.2">
      <c r="A78" s="44" t="s">
        <v>152</v>
      </c>
      <c r="B78" s="45" t="s">
        <v>78</v>
      </c>
      <c r="C78" s="368">
        <v>99.487179487179503</v>
      </c>
      <c r="D78" s="352">
        <v>88.723667905824101</v>
      </c>
      <c r="E78" s="373">
        <v>92.899408284023707</v>
      </c>
      <c r="F78" s="352">
        <v>96.428571428571402</v>
      </c>
      <c r="G78" s="373">
        <v>86.6666666666667</v>
      </c>
      <c r="H78" s="352">
        <v>77.551020408163296</v>
      </c>
      <c r="I78" s="373">
        <v>90.204678362573105</v>
      </c>
      <c r="J78" s="352">
        <v>99.122807017543906</v>
      </c>
      <c r="K78" s="373">
        <v>92.857142857142904</v>
      </c>
    </row>
    <row r="79" spans="1:11" s="1" customFormat="1" ht="17.25" customHeight="1" x14ac:dyDescent="0.2">
      <c r="A79" s="44" t="s">
        <v>167</v>
      </c>
      <c r="B79" s="45" t="s">
        <v>79</v>
      </c>
      <c r="C79" s="368">
        <v>100</v>
      </c>
      <c r="D79" s="352">
        <v>91.5322580645161</v>
      </c>
      <c r="E79" s="373">
        <v>88.636363636363598</v>
      </c>
      <c r="F79" s="352">
        <v>100</v>
      </c>
      <c r="G79" s="373">
        <v>100</v>
      </c>
      <c r="H79" s="352">
        <v>100</v>
      </c>
      <c r="I79" s="373">
        <v>81.617647058823493</v>
      </c>
      <c r="J79" s="352">
        <v>98.684210526315795</v>
      </c>
      <c r="K79" s="373">
        <v>91.6666666666667</v>
      </c>
    </row>
    <row r="80" spans="1:11" s="1" customFormat="1" ht="17.25" customHeight="1" x14ac:dyDescent="0.2">
      <c r="A80" s="44" t="s">
        <v>142</v>
      </c>
      <c r="B80" s="45" t="s">
        <v>80</v>
      </c>
      <c r="C80" s="368">
        <v>99.520383693045602</v>
      </c>
      <c r="D80" s="352">
        <v>93.238822246455797</v>
      </c>
      <c r="E80" s="373">
        <v>88.727272727272705</v>
      </c>
      <c r="F80" s="352">
        <v>96.969696969696997</v>
      </c>
      <c r="G80" s="373">
        <v>91.428571428571402</v>
      </c>
      <c r="H80" s="352">
        <v>86.792452830188694</v>
      </c>
      <c r="I80" s="373">
        <v>81.668383110195705</v>
      </c>
      <c r="J80" s="352">
        <v>98.098859315589394</v>
      </c>
      <c r="K80" s="373">
        <v>83.870967741935502</v>
      </c>
    </row>
    <row r="81" spans="1:11" s="1" customFormat="1" ht="17.25" customHeight="1" x14ac:dyDescent="0.2">
      <c r="A81" s="44" t="s">
        <v>304</v>
      </c>
      <c r="B81" s="45" t="s">
        <v>81</v>
      </c>
      <c r="C81" s="368">
        <v>97.637051039697496</v>
      </c>
      <c r="D81" s="352">
        <v>89.954899548995499</v>
      </c>
      <c r="E81" s="373">
        <v>80.947680157946706</v>
      </c>
      <c r="F81" s="352">
        <v>95.541401273885398</v>
      </c>
      <c r="G81" s="373">
        <v>86.134453781512605</v>
      </c>
      <c r="H81" s="352">
        <v>87.5</v>
      </c>
      <c r="I81" s="373">
        <v>88.931888544891706</v>
      </c>
      <c r="J81" s="352">
        <v>99.926144756277694</v>
      </c>
      <c r="K81" s="373">
        <v>99.328859060402706</v>
      </c>
    </row>
    <row r="82" spans="1:11" s="1" customFormat="1" ht="17.25" customHeight="1" x14ac:dyDescent="0.2">
      <c r="A82" s="44" t="s">
        <v>344</v>
      </c>
      <c r="B82" s="45" t="s">
        <v>82</v>
      </c>
      <c r="C82" s="368">
        <v>98.989898989899004</v>
      </c>
      <c r="D82" s="352">
        <v>93.785310734463295</v>
      </c>
      <c r="E82" s="373">
        <v>78.260869565217405</v>
      </c>
      <c r="F82" s="352">
        <v>100</v>
      </c>
      <c r="G82" s="373">
        <v>100</v>
      </c>
      <c r="H82" s="352">
        <v>72.2222222222222</v>
      </c>
      <c r="I82" s="373">
        <v>85.443037974683605</v>
      </c>
      <c r="J82" s="352">
        <v>98.214285714285694</v>
      </c>
      <c r="K82" s="373">
        <v>85.714285714285694</v>
      </c>
    </row>
    <row r="83" spans="1:11" s="1" customFormat="1" ht="17.25" customHeight="1" x14ac:dyDescent="0.2">
      <c r="A83" s="44" t="s">
        <v>142</v>
      </c>
      <c r="B83" s="45" t="s">
        <v>83</v>
      </c>
      <c r="C83" s="368">
        <v>99.215344376634704</v>
      </c>
      <c r="D83" s="352">
        <v>87.654814222932501</v>
      </c>
      <c r="E83" s="373">
        <v>39.2794376098418</v>
      </c>
      <c r="F83" s="352">
        <v>90.086206896551701</v>
      </c>
      <c r="G83" s="373">
        <v>75.708502024291505</v>
      </c>
      <c r="H83" s="352">
        <v>64.197530864197503</v>
      </c>
      <c r="I83" s="373">
        <v>80.3331790837575</v>
      </c>
      <c r="J83" s="352">
        <v>97.172619047619094</v>
      </c>
      <c r="K83" s="373">
        <v>67.241379310344797</v>
      </c>
    </row>
    <row r="84" spans="1:11" s="1" customFormat="1" ht="17.25" customHeight="1" x14ac:dyDescent="0.2">
      <c r="A84" s="44" t="s">
        <v>154</v>
      </c>
      <c r="B84" s="45" t="s">
        <v>84</v>
      </c>
      <c r="C84" s="368">
        <v>99.856938483547907</v>
      </c>
      <c r="D84" s="352">
        <v>94.100923951670197</v>
      </c>
      <c r="E84" s="373">
        <v>97.747747747747795</v>
      </c>
      <c r="F84" s="352">
        <v>97.163120567375898</v>
      </c>
      <c r="G84" s="373">
        <v>95.667870036101107</v>
      </c>
      <c r="H84" s="352">
        <v>93.548387096774206</v>
      </c>
      <c r="I84" s="373">
        <v>98.836206896551701</v>
      </c>
      <c r="J84" s="352">
        <v>99.7826086956522</v>
      </c>
      <c r="K84" s="373">
        <v>98.275862068965495</v>
      </c>
    </row>
    <row r="85" spans="1:11" s="1" customFormat="1" ht="17.25" customHeight="1" x14ac:dyDescent="0.2">
      <c r="A85" s="44" t="s">
        <v>154</v>
      </c>
      <c r="B85" s="45" t="s">
        <v>85</v>
      </c>
      <c r="C85" s="368">
        <v>97.4305555555556</v>
      </c>
      <c r="D85" s="352">
        <v>89.691909012381203</v>
      </c>
      <c r="E85" s="373">
        <v>87.890044576522996</v>
      </c>
      <c r="F85" s="352">
        <v>93.871866295264596</v>
      </c>
      <c r="G85" s="373">
        <v>92.479108635097504</v>
      </c>
      <c r="H85" s="352">
        <v>80.147058823529406</v>
      </c>
      <c r="I85" s="373">
        <v>77.040289256198406</v>
      </c>
      <c r="J85" s="352">
        <v>98.765432098765402</v>
      </c>
      <c r="K85" s="373">
        <v>90.434782608695699</v>
      </c>
    </row>
    <row r="86" spans="1:11" s="1" customFormat="1" ht="17.25" customHeight="1" x14ac:dyDescent="0.2">
      <c r="A86" s="44" t="s">
        <v>142</v>
      </c>
      <c r="B86" s="45" t="s">
        <v>86</v>
      </c>
      <c r="C86" s="368">
        <v>98.355263157894697</v>
      </c>
      <c r="D86" s="352">
        <v>91.263216471897593</v>
      </c>
      <c r="E86" s="373">
        <v>80.251572327044002</v>
      </c>
      <c r="F86" s="352">
        <v>99.640287769784194</v>
      </c>
      <c r="G86" s="373">
        <v>95.017793594306099</v>
      </c>
      <c r="H86" s="352">
        <v>67.441860465116307</v>
      </c>
      <c r="I86" s="373">
        <v>86.303827751196195</v>
      </c>
      <c r="J86" s="352">
        <v>95.309168443496802</v>
      </c>
      <c r="K86" s="373">
        <v>66.153846153846104</v>
      </c>
    </row>
    <row r="87" spans="1:11" s="1" customFormat="1" ht="17.25" customHeight="1" x14ac:dyDescent="0.2">
      <c r="A87" s="44" t="s">
        <v>154</v>
      </c>
      <c r="B87" s="45" t="s">
        <v>87</v>
      </c>
      <c r="C87" s="368">
        <v>98.219895287958096</v>
      </c>
      <c r="D87" s="352">
        <v>99.679615538646402</v>
      </c>
      <c r="E87" s="373">
        <v>75.874125874125895</v>
      </c>
      <c r="F87" s="352">
        <v>96.091205211726404</v>
      </c>
      <c r="G87" s="373">
        <v>91.1111111111111</v>
      </c>
      <c r="H87" s="352">
        <v>83.018867924528294</v>
      </c>
      <c r="I87" s="373">
        <v>86.657368665736897</v>
      </c>
      <c r="J87" s="352">
        <v>100</v>
      </c>
      <c r="K87" s="373">
        <v>100</v>
      </c>
    </row>
    <row r="88" spans="1:11" s="1" customFormat="1" ht="17.25" customHeight="1" x14ac:dyDescent="0.2">
      <c r="A88" s="44" t="s">
        <v>153</v>
      </c>
      <c r="B88" s="45" t="s">
        <v>88</v>
      </c>
      <c r="C88" s="368">
        <v>97.798742138364801</v>
      </c>
      <c r="D88" s="352">
        <v>86.866902237926993</v>
      </c>
      <c r="E88" s="373">
        <v>29.136690647481998</v>
      </c>
      <c r="F88" s="352">
        <v>73.913043478260903</v>
      </c>
      <c r="G88" s="373">
        <v>64.1666666666667</v>
      </c>
      <c r="H88" s="352">
        <v>67.741935483871003</v>
      </c>
      <c r="I88" s="373">
        <v>80.425531914893597</v>
      </c>
      <c r="J88" s="352">
        <v>95.883777239709403</v>
      </c>
      <c r="K88" s="373">
        <v>71.186440677966104</v>
      </c>
    </row>
    <row r="89" spans="1:11" s="1" customFormat="1" ht="17.25" customHeight="1" x14ac:dyDescent="0.2">
      <c r="A89" s="44" t="s">
        <v>152</v>
      </c>
      <c r="B89" s="45" t="s">
        <v>89</v>
      </c>
      <c r="C89" s="368">
        <v>99.4778067885117</v>
      </c>
      <c r="D89" s="352">
        <v>91.574803149606296</v>
      </c>
      <c r="E89" s="373">
        <v>78.272251308900493</v>
      </c>
      <c r="F89" s="352">
        <v>91.729323308270693</v>
      </c>
      <c r="G89" s="373">
        <v>86.764705882352899</v>
      </c>
      <c r="H89" s="352">
        <v>83.636363636363598</v>
      </c>
      <c r="I89" s="373">
        <v>88.417508417508401</v>
      </c>
      <c r="J89" s="352">
        <v>99.067599067599105</v>
      </c>
      <c r="K89" s="373">
        <v>91.304347826086996</v>
      </c>
    </row>
    <row r="90" spans="1:11" s="1" customFormat="1" ht="17.25" customHeight="1" x14ac:dyDescent="0.2">
      <c r="A90" s="44" t="s">
        <v>154</v>
      </c>
      <c r="B90" s="45" t="s">
        <v>90</v>
      </c>
      <c r="C90" s="368">
        <v>98.932384341637004</v>
      </c>
      <c r="D90" s="352">
        <v>92.567049808429104</v>
      </c>
      <c r="E90" s="373">
        <v>81.573498964803306</v>
      </c>
      <c r="F90" s="352">
        <v>98.639455782312893</v>
      </c>
      <c r="G90" s="373">
        <v>88</v>
      </c>
      <c r="H90" s="352">
        <v>85.4166666666667</v>
      </c>
      <c r="I90" s="373">
        <v>88.674971687429206</v>
      </c>
      <c r="J90" s="352">
        <v>99.003322259136198</v>
      </c>
      <c r="K90" s="373">
        <v>92.207792207792195</v>
      </c>
    </row>
    <row r="91" spans="1:11" s="1" customFormat="1" ht="17.25" customHeight="1" x14ac:dyDescent="0.2">
      <c r="A91" s="44" t="s">
        <v>154</v>
      </c>
      <c r="B91" s="45" t="s">
        <v>91</v>
      </c>
      <c r="C91" s="368">
        <v>97.5124378109453</v>
      </c>
      <c r="D91" s="352">
        <v>85.6365614798694</v>
      </c>
      <c r="E91" s="373">
        <v>61.884368308351199</v>
      </c>
      <c r="F91" s="352">
        <v>94.736842105263193</v>
      </c>
      <c r="G91" s="373">
        <v>90</v>
      </c>
      <c r="H91" s="352">
        <v>86.1111111111111</v>
      </c>
      <c r="I91" s="373">
        <v>90.4296875</v>
      </c>
      <c r="J91" s="352">
        <v>98.744769874477001</v>
      </c>
      <c r="K91" s="373">
        <v>90.322580645161295</v>
      </c>
    </row>
    <row r="92" spans="1:11" s="1" customFormat="1" ht="17.25" customHeight="1" x14ac:dyDescent="0.2">
      <c r="A92" s="44" t="s">
        <v>142</v>
      </c>
      <c r="B92" s="45" t="s">
        <v>92</v>
      </c>
      <c r="C92" s="368">
        <v>100</v>
      </c>
      <c r="D92" s="352">
        <v>85.5750487329435</v>
      </c>
      <c r="E92" s="373">
        <v>77.464788732394396</v>
      </c>
      <c r="F92" s="352">
        <v>94.736842105263193</v>
      </c>
      <c r="G92" s="373">
        <v>67.5</v>
      </c>
      <c r="H92" s="352">
        <v>70</v>
      </c>
      <c r="I92" s="373">
        <v>81.127450980392197</v>
      </c>
      <c r="J92" s="352">
        <v>98.089171974522301</v>
      </c>
      <c r="K92" s="373">
        <v>87.5</v>
      </c>
    </row>
    <row r="93" spans="1:11" s="1" customFormat="1" ht="17.25" customHeight="1" x14ac:dyDescent="0.2">
      <c r="A93" s="44" t="s">
        <v>142</v>
      </c>
      <c r="B93" s="45" t="s">
        <v>93</v>
      </c>
      <c r="C93" s="368">
        <v>99.700598802395206</v>
      </c>
      <c r="D93" s="352">
        <v>94.029850746268707</v>
      </c>
      <c r="E93" s="373">
        <v>78.834951456310705</v>
      </c>
      <c r="F93" s="352">
        <v>100</v>
      </c>
      <c r="G93" s="373">
        <v>96.031746031745996</v>
      </c>
      <c r="H93" s="352">
        <v>78.723404255319195</v>
      </c>
      <c r="I93" s="373">
        <v>87.946428571428598</v>
      </c>
      <c r="J93" s="352">
        <v>98.353909465020607</v>
      </c>
      <c r="K93" s="373">
        <v>85.714285714285694</v>
      </c>
    </row>
    <row r="94" spans="1:11" s="1" customFormat="1" ht="17.25" customHeight="1" x14ac:dyDescent="0.2">
      <c r="A94" s="44" t="s">
        <v>344</v>
      </c>
      <c r="B94" s="45" t="s">
        <v>94</v>
      </c>
      <c r="C94" s="368">
        <v>94.6666666666667</v>
      </c>
      <c r="D94" s="352">
        <v>88.700564971751405</v>
      </c>
      <c r="E94" s="373">
        <v>57.142857142857103</v>
      </c>
      <c r="F94" s="352">
        <v>92.307692307692307</v>
      </c>
      <c r="G94" s="373">
        <v>92.307692307692307</v>
      </c>
      <c r="H94" s="352">
        <v>94.117647058823493</v>
      </c>
      <c r="I94" s="373">
        <v>84.552845528455293</v>
      </c>
      <c r="J94" s="352">
        <v>96.491228070175396</v>
      </c>
      <c r="K94" s="373">
        <v>60</v>
      </c>
    </row>
    <row r="95" spans="1:11" s="1" customFormat="1" ht="17.25" customHeight="1" x14ac:dyDescent="0.2">
      <c r="A95" s="44" t="s">
        <v>344</v>
      </c>
      <c r="B95" s="45" t="s">
        <v>95</v>
      </c>
      <c r="C95" s="368">
        <v>98</v>
      </c>
      <c r="D95" s="352">
        <v>90.765171503957802</v>
      </c>
      <c r="E95" s="373">
        <v>80</v>
      </c>
      <c r="F95" s="352">
        <v>100</v>
      </c>
      <c r="G95" s="373">
        <v>92.307692307692307</v>
      </c>
      <c r="H95" s="352">
        <v>71.428571428571402</v>
      </c>
      <c r="I95" s="373">
        <v>93.800539083557993</v>
      </c>
      <c r="J95" s="352">
        <v>100</v>
      </c>
      <c r="K95" s="373">
        <v>100</v>
      </c>
    </row>
    <row r="96" spans="1:11" s="1" customFormat="1" ht="17.25" customHeight="1" x14ac:dyDescent="0.2">
      <c r="A96" s="44" t="s">
        <v>156</v>
      </c>
      <c r="B96" s="45" t="s">
        <v>96</v>
      </c>
      <c r="C96" s="368"/>
      <c r="D96" s="352"/>
      <c r="E96" s="373"/>
      <c r="F96" s="352"/>
      <c r="G96" s="373"/>
      <c r="H96" s="352"/>
      <c r="I96" s="373"/>
      <c r="J96" s="352"/>
      <c r="K96" s="373"/>
    </row>
    <row r="97" spans="1:11" s="1" customFormat="1" ht="17.25" customHeight="1" x14ac:dyDescent="0.2">
      <c r="A97" s="44" t="s">
        <v>167</v>
      </c>
      <c r="B97" s="45" t="s">
        <v>97</v>
      </c>
      <c r="C97" s="368">
        <v>100</v>
      </c>
      <c r="D97" s="352">
        <v>87.735849056603797</v>
      </c>
      <c r="E97" s="373">
        <v>57.142857142857103</v>
      </c>
      <c r="F97" s="352">
        <v>75</v>
      </c>
      <c r="G97" s="373">
        <v>75</v>
      </c>
      <c r="H97" s="352">
        <v>60</v>
      </c>
      <c r="I97" s="373">
        <v>78.350515463917503</v>
      </c>
      <c r="J97" s="352">
        <v>100</v>
      </c>
      <c r="K97" s="373">
        <v>100</v>
      </c>
    </row>
    <row r="98" spans="1:11" s="1" customFormat="1" ht="17.25" customHeight="1" x14ac:dyDescent="0.2">
      <c r="A98" s="44" t="s">
        <v>154</v>
      </c>
      <c r="B98" s="45" t="s">
        <v>98</v>
      </c>
      <c r="C98" s="368">
        <v>96.111975116640807</v>
      </c>
      <c r="D98" s="352">
        <v>83.741935483871003</v>
      </c>
      <c r="E98" s="373">
        <v>80.989180834621294</v>
      </c>
      <c r="F98" s="352">
        <v>97.095435684647299</v>
      </c>
      <c r="G98" s="373">
        <v>95.061728395061706</v>
      </c>
      <c r="H98" s="352">
        <v>77.339901477832498</v>
      </c>
      <c r="I98" s="373">
        <v>88.406658739595699</v>
      </c>
      <c r="J98" s="352">
        <v>97.287522603978303</v>
      </c>
      <c r="K98" s="373">
        <v>86.725663716814196</v>
      </c>
    </row>
    <row r="99" spans="1:11" s="1" customFormat="1" ht="17.25" customHeight="1" x14ac:dyDescent="0.2">
      <c r="A99" s="44" t="s">
        <v>304</v>
      </c>
      <c r="B99" s="45" t="s">
        <v>99</v>
      </c>
      <c r="C99" s="368">
        <v>99.202127659574501</v>
      </c>
      <c r="D99" s="352">
        <v>90.604026845637605</v>
      </c>
      <c r="E99" s="373">
        <v>80.637254901960802</v>
      </c>
      <c r="F99" s="352">
        <v>100</v>
      </c>
      <c r="G99" s="373">
        <v>98.342541436464103</v>
      </c>
      <c r="H99" s="352">
        <v>85.4166666666667</v>
      </c>
      <c r="I99" s="373">
        <v>88.212634822804304</v>
      </c>
      <c r="J99" s="352">
        <v>99.754299754299794</v>
      </c>
      <c r="K99" s="373">
        <v>92.857142857142904</v>
      </c>
    </row>
    <row r="100" spans="1:11" s="1" customFormat="1" ht="17.25" customHeight="1" x14ac:dyDescent="0.2">
      <c r="A100" s="44" t="s">
        <v>304</v>
      </c>
      <c r="B100" s="45" t="s">
        <v>100</v>
      </c>
      <c r="C100" s="368">
        <v>98.371235402581405</v>
      </c>
      <c r="D100" s="352">
        <v>87.762088147197304</v>
      </c>
      <c r="E100" s="373">
        <v>64.813753581661899</v>
      </c>
      <c r="F100" s="352">
        <v>91.481481481481495</v>
      </c>
      <c r="G100" s="373">
        <v>84.926470588235304</v>
      </c>
      <c r="H100" s="352">
        <v>74.4402985074627</v>
      </c>
      <c r="I100" s="373">
        <v>79.394435351882194</v>
      </c>
      <c r="J100" s="352">
        <v>99.097798628653905</v>
      </c>
      <c r="K100" s="373">
        <v>87.684729064039402</v>
      </c>
    </row>
    <row r="101" spans="1:11" s="1" customFormat="1" ht="17.25" customHeight="1" x14ac:dyDescent="0.2">
      <c r="A101" s="44" t="s">
        <v>304</v>
      </c>
      <c r="B101" s="45" t="s">
        <v>101</v>
      </c>
      <c r="C101" s="368">
        <v>99.242424242424306</v>
      </c>
      <c r="D101" s="352">
        <v>97.046413502109701</v>
      </c>
      <c r="E101" s="373">
        <v>86.1111111111111</v>
      </c>
      <c r="F101" s="352">
        <v>98.039215686274503</v>
      </c>
      <c r="G101" s="373">
        <v>98.039215686274503</v>
      </c>
      <c r="H101" s="352">
        <v>86.956521739130395</v>
      </c>
      <c r="I101" s="373">
        <v>96.039603960395993</v>
      </c>
      <c r="J101" s="352">
        <v>100</v>
      </c>
      <c r="K101" s="373">
        <v>100</v>
      </c>
    </row>
    <row r="102" spans="1:11" s="1" customFormat="1" ht="17.25" customHeight="1" x14ac:dyDescent="0.2">
      <c r="A102" s="44" t="s">
        <v>167</v>
      </c>
      <c r="B102" s="45" t="s">
        <v>102</v>
      </c>
      <c r="C102" s="368">
        <v>98.684210526315795</v>
      </c>
      <c r="D102" s="352">
        <v>89.981785063752298</v>
      </c>
      <c r="E102" s="373">
        <v>34.567901234567898</v>
      </c>
      <c r="F102" s="352">
        <v>78.947368421052602</v>
      </c>
      <c r="G102" s="373">
        <v>73.684210526315795</v>
      </c>
      <c r="H102" s="352">
        <v>91.6666666666667</v>
      </c>
      <c r="I102" s="373">
        <v>77.843137254902004</v>
      </c>
      <c r="J102" s="352">
        <v>100</v>
      </c>
      <c r="K102" s="373">
        <v>100</v>
      </c>
    </row>
    <row r="103" spans="1:11" s="1" customFormat="1" ht="17.25" customHeight="1" x14ac:dyDescent="0.2">
      <c r="A103" s="44" t="s">
        <v>153</v>
      </c>
      <c r="B103" s="45" t="s">
        <v>103</v>
      </c>
      <c r="C103" s="368">
        <v>100</v>
      </c>
      <c r="D103" s="352">
        <v>88.125</v>
      </c>
      <c r="E103" s="373">
        <v>90.2173913043478</v>
      </c>
      <c r="F103" s="352">
        <v>100</v>
      </c>
      <c r="G103" s="373">
        <v>89.743589743589794</v>
      </c>
      <c r="H103" s="352">
        <v>90.476190476190496</v>
      </c>
      <c r="I103" s="373">
        <v>98.295454545454504</v>
      </c>
      <c r="J103" s="352">
        <v>98.947368421052602</v>
      </c>
      <c r="K103" s="373">
        <v>94.4444444444444</v>
      </c>
    </row>
    <row r="104" spans="1:11" s="1" customFormat="1" ht="17.25" customHeight="1" x14ac:dyDescent="0.2">
      <c r="A104" s="44" t="s">
        <v>304</v>
      </c>
      <c r="B104" s="45" t="s">
        <v>104</v>
      </c>
      <c r="C104" s="368">
        <v>98.353293413173702</v>
      </c>
      <c r="D104" s="352">
        <v>83.956834532374103</v>
      </c>
      <c r="E104" s="373">
        <v>23.089046493301801</v>
      </c>
      <c r="F104" s="352">
        <v>70.930232558139494</v>
      </c>
      <c r="G104" s="373">
        <v>63.736263736263702</v>
      </c>
      <c r="H104" s="352">
        <v>66.6666666666667</v>
      </c>
      <c r="I104" s="373">
        <v>70.186335403726702</v>
      </c>
      <c r="J104" s="352">
        <v>93.886966551326395</v>
      </c>
      <c r="K104" s="373">
        <v>38.3720930232558</v>
      </c>
    </row>
    <row r="105" spans="1:11" s="1" customFormat="1" ht="16.899999999999999" customHeight="1" x14ac:dyDescent="0.2">
      <c r="A105" s="44" t="s">
        <v>153</v>
      </c>
      <c r="B105" s="45" t="s">
        <v>105</v>
      </c>
      <c r="C105" s="368">
        <v>98.961937716262995</v>
      </c>
      <c r="D105" s="352">
        <v>89.6785109983079</v>
      </c>
      <c r="E105" s="373">
        <v>65.557729941291598</v>
      </c>
      <c r="F105" s="352">
        <v>95.762711864406796</v>
      </c>
      <c r="G105" s="373">
        <v>91.8032786885246</v>
      </c>
      <c r="H105" s="352">
        <v>50</v>
      </c>
      <c r="I105" s="373">
        <v>99.685287175452402</v>
      </c>
      <c r="J105" s="352">
        <v>100</v>
      </c>
      <c r="K105" s="373">
        <v>100</v>
      </c>
    </row>
    <row r="106" spans="1:11" ht="17.25" customHeight="1" x14ac:dyDescent="0.2">
      <c r="A106" s="44" t="s">
        <v>304</v>
      </c>
      <c r="B106" s="45" t="s">
        <v>106</v>
      </c>
      <c r="C106" s="368">
        <v>98.746081504702204</v>
      </c>
      <c r="D106" s="352">
        <v>90.797285835453806</v>
      </c>
      <c r="E106" s="373">
        <v>90.756302521008394</v>
      </c>
      <c r="F106" s="352">
        <v>97.841726618704996</v>
      </c>
      <c r="G106" s="373">
        <v>94.285714285714306</v>
      </c>
      <c r="H106" s="352">
        <v>84.057971014492793</v>
      </c>
      <c r="I106" s="373">
        <v>95.668549905838006</v>
      </c>
      <c r="J106" s="352">
        <v>100</v>
      </c>
      <c r="K106" s="373">
        <v>100</v>
      </c>
    </row>
    <row r="107" spans="1:11" ht="17.25" customHeight="1" x14ac:dyDescent="0.2">
      <c r="A107" s="44" t="s">
        <v>142</v>
      </c>
      <c r="B107" s="45" t="s">
        <v>107</v>
      </c>
      <c r="C107" s="368">
        <v>99.270072992700705</v>
      </c>
      <c r="D107" s="352">
        <v>90.015128593040899</v>
      </c>
      <c r="E107" s="373">
        <v>85.897435897435898</v>
      </c>
      <c r="F107" s="352">
        <v>95.454545454545496</v>
      </c>
      <c r="G107" s="373">
        <v>91.044776119402997</v>
      </c>
      <c r="H107" s="352">
        <v>66.6666666666667</v>
      </c>
      <c r="I107" s="373">
        <v>93.048128342246002</v>
      </c>
      <c r="J107" s="352">
        <v>92.893401015228406</v>
      </c>
      <c r="K107" s="373">
        <v>61.1111111111111</v>
      </c>
    </row>
    <row r="108" spans="1:11" ht="17.25" customHeight="1" x14ac:dyDescent="0.2">
      <c r="A108" s="44" t="s">
        <v>344</v>
      </c>
      <c r="B108" s="45" t="s">
        <v>108</v>
      </c>
      <c r="C108" s="368">
        <v>98.461538461538495</v>
      </c>
      <c r="D108" s="352">
        <v>83.3333333333333</v>
      </c>
      <c r="E108" s="373">
        <v>65</v>
      </c>
      <c r="F108" s="352">
        <v>100</v>
      </c>
      <c r="G108" s="373">
        <v>85.714285714285694</v>
      </c>
      <c r="H108" s="352">
        <v>66.6666666666667</v>
      </c>
      <c r="I108" s="373">
        <v>79.259259259259295</v>
      </c>
      <c r="J108" s="352">
        <v>95</v>
      </c>
      <c r="K108" s="373">
        <v>66.6666666666667</v>
      </c>
    </row>
    <row r="109" spans="1:11" x14ac:dyDescent="0.2">
      <c r="A109" s="47"/>
      <c r="B109" s="47"/>
      <c r="C109" s="48"/>
      <c r="D109" s="47">
        <v>66.153846153846104</v>
      </c>
      <c r="E109" s="47">
        <v>55.652173913043498</v>
      </c>
      <c r="F109" s="47">
        <v>100</v>
      </c>
      <c r="G109" s="47">
        <v>88.8888888888889</v>
      </c>
      <c r="H109" s="47">
        <v>55.5555555555556</v>
      </c>
      <c r="I109" s="47">
        <v>88.700564971751405</v>
      </c>
      <c r="J109" s="47">
        <v>80.952380952381006</v>
      </c>
      <c r="K109" s="47">
        <v>38.461538461538503</v>
      </c>
    </row>
    <row r="110" spans="1:11" ht="17.25" customHeight="1" x14ac:dyDescent="0.2">
      <c r="A110" s="49" t="s">
        <v>304</v>
      </c>
      <c r="B110" s="348" t="s">
        <v>164</v>
      </c>
      <c r="C110" s="388">
        <v>95.592286501377401</v>
      </c>
      <c r="D110" s="382">
        <v>87.590535972959898</v>
      </c>
      <c r="E110" s="389">
        <v>26.190476190476197</v>
      </c>
      <c r="F110" s="383">
        <v>87.5</v>
      </c>
      <c r="G110" s="388">
        <v>73.786407766990308</v>
      </c>
      <c r="H110" s="382">
        <v>83.3333333333333</v>
      </c>
      <c r="I110" s="388">
        <v>81.415929203539804</v>
      </c>
      <c r="J110" s="383">
        <v>97.580645161290306</v>
      </c>
      <c r="K110" s="388">
        <v>58.620689655172399</v>
      </c>
    </row>
    <row r="111" spans="1:11" ht="17.25" customHeight="1" x14ac:dyDescent="0.2">
      <c r="A111" s="40" t="s">
        <v>142</v>
      </c>
      <c r="B111" s="49" t="s">
        <v>165</v>
      </c>
      <c r="C111" s="389">
        <v>98.819005767646289</v>
      </c>
      <c r="D111" s="383">
        <v>89.712401955211988</v>
      </c>
      <c r="E111" s="389">
        <v>71.361008933263307</v>
      </c>
      <c r="F111" s="383">
        <v>92.503748125936994</v>
      </c>
      <c r="G111" s="389">
        <v>82.85714285714289</v>
      </c>
      <c r="H111" s="383">
        <v>85.838150289017292</v>
      </c>
      <c r="I111" s="389">
        <v>89.921807124239805</v>
      </c>
      <c r="J111" s="383">
        <v>99.288389513108598</v>
      </c>
      <c r="K111" s="389">
        <v>92.307692307692307</v>
      </c>
    </row>
    <row r="112" spans="1:11" ht="17.25" customHeight="1" x14ac:dyDescent="0.2">
      <c r="A112" s="41"/>
      <c r="B112" s="50"/>
      <c r="C112" s="51"/>
      <c r="D112" s="50"/>
      <c r="E112" s="50"/>
      <c r="F112" s="50"/>
      <c r="G112" s="50"/>
      <c r="H112" s="50"/>
      <c r="I112" s="50"/>
      <c r="J112" s="50"/>
      <c r="K112" s="333"/>
    </row>
    <row r="113" spans="1:1" x14ac:dyDescent="0.2">
      <c r="A113" s="376" t="s">
        <v>319</v>
      </c>
    </row>
  </sheetData>
  <autoFilter ref="A4:B111" xr:uid="{00000000-0001-0000-0900-000000000000}"/>
  <mergeCells count="1">
    <mergeCell ref="A1:B1"/>
  </mergeCells>
  <phoneticPr fontId="2" type="noConversion"/>
  <pageMargins left="0.2" right="0.78431372549019596" top="0.4" bottom="0.98039215686274495" header="0.50980392156862797" footer="0.50980392156862797"/>
  <pageSetup paperSize="9" scale="75" orientation="landscape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"/>
  <dimension ref="A1:AL123"/>
  <sheetViews>
    <sheetView zoomScaleNormal="100" workbookViewId="0">
      <pane xSplit="2" ySplit="2" topLeftCell="N3" activePane="bottomRight" state="frozen"/>
      <selection pane="topRight" activeCell="C1" sqref="C1"/>
      <selection pane="bottomLeft" activeCell="A3" sqref="A3"/>
      <selection pane="bottomRight" activeCell="A108" sqref="A108"/>
    </sheetView>
  </sheetViews>
  <sheetFormatPr defaultColWidth="9.140625" defaultRowHeight="12.75" x14ac:dyDescent="0.2"/>
  <cols>
    <col min="1" max="1" width="21.140625" style="3" customWidth="1"/>
    <col min="2" max="2" width="16.42578125" style="3" bestFit="1" customWidth="1"/>
    <col min="3" max="3" width="15" style="74" customWidth="1"/>
    <col min="4" max="4" width="15.7109375" style="74" customWidth="1"/>
    <col min="5" max="5" width="12.28515625" style="6" customWidth="1"/>
    <col min="6" max="7" width="12.28515625" style="7" customWidth="1"/>
    <col min="8" max="8" width="12.5703125" style="6" customWidth="1"/>
    <col min="9" max="9" width="12.28515625" style="6" customWidth="1"/>
    <col min="10" max="11" width="10.7109375" style="7" customWidth="1"/>
    <col min="12" max="12" width="9.5703125" style="6" customWidth="1"/>
    <col min="13" max="13" width="15.42578125" style="6" customWidth="1"/>
    <col min="14" max="14" width="15.140625" style="8" customWidth="1"/>
    <col min="15" max="15" width="15" style="8" customWidth="1"/>
    <col min="16" max="16" width="10.85546875" style="6" customWidth="1"/>
    <col min="17" max="17" width="9.85546875" style="6" customWidth="1"/>
    <col min="18" max="18" width="13" style="7" customWidth="1"/>
    <col min="19" max="19" width="16.140625" style="7" customWidth="1"/>
    <col min="20" max="21" width="9.85546875" style="6" customWidth="1"/>
    <col min="22" max="22" width="10.140625" style="7" customWidth="1"/>
    <col min="23" max="23" width="13.85546875" style="7" customWidth="1"/>
    <col min="24" max="24" width="8.7109375" style="6" customWidth="1"/>
    <col min="25" max="25" width="17.42578125" style="6" hidden="1" customWidth="1"/>
    <col min="26" max="27" width="9.140625" style="7" hidden="1" customWidth="1"/>
    <col min="28" max="28" width="10.7109375" style="6" hidden="1" customWidth="1"/>
    <col min="29" max="29" width="8.85546875" style="7" hidden="1" customWidth="1"/>
    <col min="30" max="30" width="9.140625" style="7" hidden="1" customWidth="1"/>
    <col min="31" max="31" width="9.140625" style="6" hidden="1" customWidth="1"/>
    <col min="32" max="32" width="13.42578125" style="260" hidden="1" customWidth="1"/>
    <col min="33" max="33" width="12.140625" style="260" hidden="1" customWidth="1"/>
    <col min="34" max="34" width="10.5703125" style="6" hidden="1" customWidth="1"/>
    <col min="35" max="35" width="9.140625" style="7" hidden="1" customWidth="1"/>
    <col min="36" max="36" width="11" style="7" hidden="1" customWidth="1"/>
    <col min="37" max="37" width="8.85546875" style="6" hidden="1" customWidth="1"/>
    <col min="38" max="38" width="9.140625" style="3" customWidth="1"/>
    <col min="39" max="16384" width="9.140625" style="3"/>
  </cols>
  <sheetData>
    <row r="1" spans="1:38" ht="25.5" x14ac:dyDescent="0.2">
      <c r="A1" s="272" t="s">
        <v>340</v>
      </c>
      <c r="B1" s="52" t="s">
        <v>157</v>
      </c>
      <c r="C1" s="449" t="s">
        <v>334</v>
      </c>
      <c r="D1" s="449"/>
      <c r="E1" s="449"/>
      <c r="F1" s="445" t="s">
        <v>158</v>
      </c>
      <c r="G1" s="445"/>
      <c r="H1" s="445"/>
      <c r="I1" s="445"/>
      <c r="J1" s="444" t="s">
        <v>159</v>
      </c>
      <c r="K1" s="444"/>
      <c r="L1" s="444"/>
      <c r="M1" s="444"/>
      <c r="N1" s="450" t="s">
        <v>160</v>
      </c>
      <c r="O1" s="445"/>
      <c r="P1" s="451"/>
      <c r="Q1" s="445"/>
      <c r="R1" s="444" t="s">
        <v>161</v>
      </c>
      <c r="S1" s="444"/>
      <c r="T1" s="444"/>
      <c r="U1" s="444"/>
      <c r="V1" s="445" t="s">
        <v>162</v>
      </c>
      <c r="W1" s="445"/>
      <c r="X1" s="445"/>
      <c r="Y1" s="251"/>
      <c r="Z1" s="250"/>
      <c r="AA1" s="251"/>
      <c r="AB1" s="252"/>
      <c r="AC1" s="250"/>
      <c r="AD1" s="251"/>
      <c r="AE1" s="252"/>
      <c r="AF1" s="253"/>
      <c r="AG1" s="254"/>
      <c r="AH1" s="252"/>
      <c r="AI1" s="250"/>
      <c r="AJ1" s="251"/>
      <c r="AK1" s="252"/>
      <c r="AL1" s="9"/>
    </row>
    <row r="2" spans="1:38" s="4" customFormat="1" ht="15.75" x14ac:dyDescent="0.25">
      <c r="A2" s="53" t="s">
        <v>109</v>
      </c>
      <c r="B2" s="53" t="s">
        <v>110</v>
      </c>
      <c r="C2" s="273" t="s">
        <v>111</v>
      </c>
      <c r="D2" s="273" t="s">
        <v>112</v>
      </c>
      <c r="E2" s="274" t="s">
        <v>113</v>
      </c>
      <c r="F2" s="53" t="s">
        <v>114</v>
      </c>
      <c r="G2" s="53" t="s">
        <v>115</v>
      </c>
      <c r="H2" s="54" t="s">
        <v>116</v>
      </c>
      <c r="I2" s="54" t="s">
        <v>112</v>
      </c>
      <c r="J2" s="279" t="s">
        <v>117</v>
      </c>
      <c r="K2" s="279" t="s">
        <v>118</v>
      </c>
      <c r="L2" s="276" t="s">
        <v>119</v>
      </c>
      <c r="M2" s="276" t="s">
        <v>112</v>
      </c>
      <c r="N2" s="55" t="s">
        <v>120</v>
      </c>
      <c r="O2" s="55" t="s">
        <v>121</v>
      </c>
      <c r="P2" s="54" t="s">
        <v>122</v>
      </c>
      <c r="Q2" s="54" t="s">
        <v>112</v>
      </c>
      <c r="R2" s="279" t="s">
        <v>123</v>
      </c>
      <c r="S2" s="279" t="s">
        <v>124</v>
      </c>
      <c r="T2" s="276" t="s">
        <v>125</v>
      </c>
      <c r="U2" s="276" t="s">
        <v>112</v>
      </c>
      <c r="V2" s="56" t="s">
        <v>126</v>
      </c>
      <c r="W2" s="56" t="s">
        <v>127</v>
      </c>
      <c r="X2" s="54" t="s">
        <v>128</v>
      </c>
      <c r="Y2" s="261" t="s">
        <v>1</v>
      </c>
      <c r="Z2" s="245" t="s">
        <v>129</v>
      </c>
      <c r="AA2" s="246" t="s">
        <v>130</v>
      </c>
      <c r="AB2" s="247" t="s">
        <v>131</v>
      </c>
      <c r="AC2" s="245" t="s">
        <v>132</v>
      </c>
      <c r="AD2" s="246" t="s">
        <v>133</v>
      </c>
      <c r="AE2" s="247" t="s">
        <v>134</v>
      </c>
      <c r="AF2" s="248" t="s">
        <v>135</v>
      </c>
      <c r="AG2" s="249" t="s">
        <v>136</v>
      </c>
      <c r="AH2" s="247" t="s">
        <v>137</v>
      </c>
      <c r="AI2" s="245" t="s">
        <v>138</v>
      </c>
      <c r="AJ2" s="246" t="s">
        <v>139</v>
      </c>
      <c r="AK2" s="247" t="s">
        <v>140</v>
      </c>
      <c r="AL2" s="10" t="s">
        <v>141</v>
      </c>
    </row>
    <row r="3" spans="1:38" x14ac:dyDescent="0.2">
      <c r="A3" s="57" t="s">
        <v>142</v>
      </c>
      <c r="B3" s="57" t="s">
        <v>5</v>
      </c>
      <c r="C3" s="275">
        <v>2569989.14</v>
      </c>
      <c r="D3" s="275">
        <v>10694886.6</v>
      </c>
      <c r="E3" s="276">
        <v>0.24030073773760299</v>
      </c>
      <c r="F3" s="58">
        <v>5180</v>
      </c>
      <c r="G3" s="58">
        <v>4269</v>
      </c>
      <c r="H3" s="59">
        <v>0.82410000000000005</v>
      </c>
      <c r="I3" s="54">
        <v>0.88959999999999995</v>
      </c>
      <c r="J3" s="280">
        <v>6585</v>
      </c>
      <c r="K3" s="280">
        <v>5102</v>
      </c>
      <c r="L3" s="281">
        <v>0.77480000000000004</v>
      </c>
      <c r="M3" s="276">
        <v>0.76970000000000005</v>
      </c>
      <c r="N3" s="60">
        <v>2938106.62</v>
      </c>
      <c r="O3" s="60">
        <v>1911999.06</v>
      </c>
      <c r="P3" s="59">
        <v>0.65080000000000005</v>
      </c>
      <c r="Q3" s="59">
        <v>0.64180000000000004</v>
      </c>
      <c r="R3" s="280">
        <v>4041</v>
      </c>
      <c r="S3" s="280">
        <v>1898</v>
      </c>
      <c r="T3" s="281">
        <v>0.46970000000000001</v>
      </c>
      <c r="U3" s="281">
        <v>0.69</v>
      </c>
      <c r="V3" s="58">
        <v>3512</v>
      </c>
      <c r="W3" s="58">
        <v>2869</v>
      </c>
      <c r="X3" s="59">
        <v>0.81689999999999996</v>
      </c>
      <c r="Y3" s="262"/>
      <c r="Z3" s="250">
        <v>4654</v>
      </c>
      <c r="AA3" s="251">
        <v>4816</v>
      </c>
      <c r="AB3" s="252">
        <v>1.0347999999999999</v>
      </c>
      <c r="AC3" s="250">
        <v>6433</v>
      </c>
      <c r="AD3" s="251">
        <v>5312</v>
      </c>
      <c r="AE3" s="252">
        <v>0.82569999999999999</v>
      </c>
      <c r="AF3" s="253">
        <v>12240226.41</v>
      </c>
      <c r="AG3" s="254">
        <v>8173147.7199999997</v>
      </c>
      <c r="AH3" s="252">
        <v>0.66769999999999996</v>
      </c>
      <c r="AI3" s="250">
        <v>4843</v>
      </c>
      <c r="AJ3" s="251">
        <v>3326</v>
      </c>
      <c r="AK3" s="252">
        <v>0.68679999999999997</v>
      </c>
      <c r="AL3" s="9" t="s">
        <v>166</v>
      </c>
    </row>
    <row r="4" spans="1:38" x14ac:dyDescent="0.2">
      <c r="A4" s="57" t="s">
        <v>153</v>
      </c>
      <c r="B4" s="57" t="s">
        <v>6</v>
      </c>
      <c r="C4" s="275">
        <v>428713.49</v>
      </c>
      <c r="D4" s="275">
        <v>1812497.15</v>
      </c>
      <c r="E4" s="276">
        <v>0.23653195261575999</v>
      </c>
      <c r="F4" s="58">
        <v>884</v>
      </c>
      <c r="G4" s="58">
        <v>868</v>
      </c>
      <c r="H4" s="59">
        <v>0.9819</v>
      </c>
      <c r="I4" s="54">
        <v>0.99</v>
      </c>
      <c r="J4" s="280">
        <v>1221</v>
      </c>
      <c r="K4" s="280">
        <v>1109</v>
      </c>
      <c r="L4" s="281">
        <v>0.9083</v>
      </c>
      <c r="M4" s="276">
        <v>0.89</v>
      </c>
      <c r="N4" s="60">
        <v>544538.84</v>
      </c>
      <c r="O4" s="60">
        <v>339436.03</v>
      </c>
      <c r="P4" s="59">
        <v>0.62329999999999997</v>
      </c>
      <c r="Q4" s="59">
        <v>0.63790000000000002</v>
      </c>
      <c r="R4" s="280">
        <v>811</v>
      </c>
      <c r="S4" s="280">
        <v>348</v>
      </c>
      <c r="T4" s="281">
        <v>0.42909999999999998</v>
      </c>
      <c r="U4" s="281">
        <v>0.63600000000000001</v>
      </c>
      <c r="V4" s="58">
        <v>856</v>
      </c>
      <c r="W4" s="58">
        <v>756</v>
      </c>
      <c r="X4" s="59">
        <v>0.88319999999999999</v>
      </c>
      <c r="Y4" s="262"/>
      <c r="Z4" s="250">
        <v>932</v>
      </c>
      <c r="AA4" s="251">
        <v>1055</v>
      </c>
      <c r="AB4" s="252">
        <v>1.1319999999999999</v>
      </c>
      <c r="AC4" s="250">
        <v>1357</v>
      </c>
      <c r="AD4" s="251">
        <v>1212</v>
      </c>
      <c r="AE4" s="252">
        <v>0.8931</v>
      </c>
      <c r="AF4" s="253">
        <v>2330160</v>
      </c>
      <c r="AG4" s="254">
        <v>1640929.57</v>
      </c>
      <c r="AH4" s="252">
        <v>0.70420000000000005</v>
      </c>
      <c r="AI4" s="250">
        <v>1010</v>
      </c>
      <c r="AJ4" s="251">
        <v>671</v>
      </c>
      <c r="AK4" s="252">
        <v>0.66439999999999999</v>
      </c>
      <c r="AL4" s="9" t="s">
        <v>166</v>
      </c>
    </row>
    <row r="5" spans="1:38" x14ac:dyDescent="0.2">
      <c r="A5" s="57" t="s">
        <v>153</v>
      </c>
      <c r="B5" s="57" t="s">
        <v>7</v>
      </c>
      <c r="C5" s="275">
        <v>117420.92</v>
      </c>
      <c r="D5" s="275">
        <v>520537.57</v>
      </c>
      <c r="E5" s="276">
        <v>0.22557626340016099</v>
      </c>
      <c r="F5" s="58">
        <v>231</v>
      </c>
      <c r="G5" s="58">
        <v>222</v>
      </c>
      <c r="H5" s="59">
        <v>0.96099999999999997</v>
      </c>
      <c r="I5" s="54">
        <v>0.99</v>
      </c>
      <c r="J5" s="280">
        <v>353</v>
      </c>
      <c r="K5" s="280">
        <v>297</v>
      </c>
      <c r="L5" s="281">
        <v>0.84140000000000004</v>
      </c>
      <c r="M5" s="276">
        <v>0.8508</v>
      </c>
      <c r="N5" s="60">
        <v>143140.28</v>
      </c>
      <c r="O5" s="60">
        <v>91520.05</v>
      </c>
      <c r="P5" s="59">
        <v>0.63939999999999997</v>
      </c>
      <c r="Q5" s="59">
        <v>0.64749999999999996</v>
      </c>
      <c r="R5" s="280">
        <v>243</v>
      </c>
      <c r="S5" s="280">
        <v>105</v>
      </c>
      <c r="T5" s="281">
        <v>0.43209999999999998</v>
      </c>
      <c r="U5" s="281">
        <v>0.62819999999999998</v>
      </c>
      <c r="V5" s="58">
        <v>174</v>
      </c>
      <c r="W5" s="58">
        <v>148</v>
      </c>
      <c r="X5" s="59">
        <v>0.85060000000000002</v>
      </c>
      <c r="Y5" s="262"/>
      <c r="Z5" s="250">
        <v>200</v>
      </c>
      <c r="AA5" s="251">
        <v>216</v>
      </c>
      <c r="AB5" s="252">
        <v>1.08</v>
      </c>
      <c r="AC5" s="250">
        <v>390</v>
      </c>
      <c r="AD5" s="251">
        <v>340</v>
      </c>
      <c r="AE5" s="252">
        <v>0.87180000000000002</v>
      </c>
      <c r="AF5" s="253">
        <v>634979.81999999995</v>
      </c>
      <c r="AG5" s="254">
        <v>397345.08</v>
      </c>
      <c r="AH5" s="252">
        <v>0.62580000000000002</v>
      </c>
      <c r="AI5" s="250">
        <v>315</v>
      </c>
      <c r="AJ5" s="251">
        <v>186</v>
      </c>
      <c r="AK5" s="252">
        <v>0.59050000000000002</v>
      </c>
      <c r="AL5" s="9" t="s">
        <v>166</v>
      </c>
    </row>
    <row r="6" spans="1:38" x14ac:dyDescent="0.2">
      <c r="A6" s="57" t="s">
        <v>154</v>
      </c>
      <c r="B6" s="57" t="s">
        <v>8</v>
      </c>
      <c r="C6" s="275">
        <v>797115.46</v>
      </c>
      <c r="D6" s="275">
        <v>3143211.27</v>
      </c>
      <c r="E6" s="276">
        <v>0.25359907162715201</v>
      </c>
      <c r="F6" s="58">
        <v>1773</v>
      </c>
      <c r="G6" s="58">
        <v>1646</v>
      </c>
      <c r="H6" s="59">
        <v>0.9284</v>
      </c>
      <c r="I6" s="54">
        <v>0.99</v>
      </c>
      <c r="J6" s="280">
        <v>1977</v>
      </c>
      <c r="K6" s="280">
        <v>1816</v>
      </c>
      <c r="L6" s="281">
        <v>0.91859999999999997</v>
      </c>
      <c r="M6" s="276">
        <v>0.89</v>
      </c>
      <c r="N6" s="60">
        <v>862654.94</v>
      </c>
      <c r="O6" s="60">
        <v>561387.26</v>
      </c>
      <c r="P6" s="59">
        <v>0.65080000000000005</v>
      </c>
      <c r="Q6" s="59">
        <v>0.63629999999999998</v>
      </c>
      <c r="R6" s="280">
        <v>1341</v>
      </c>
      <c r="S6" s="280">
        <v>699</v>
      </c>
      <c r="T6" s="281">
        <v>0.52129999999999999</v>
      </c>
      <c r="U6" s="281">
        <v>0.69</v>
      </c>
      <c r="V6" s="58">
        <v>1338</v>
      </c>
      <c r="W6" s="58">
        <v>1228</v>
      </c>
      <c r="X6" s="59">
        <v>0.91779999999999995</v>
      </c>
      <c r="Y6" s="262"/>
      <c r="Z6" s="250">
        <v>1772</v>
      </c>
      <c r="AA6" s="251">
        <v>1756</v>
      </c>
      <c r="AB6" s="252">
        <v>0.99099999999999999</v>
      </c>
      <c r="AC6" s="250">
        <v>2085</v>
      </c>
      <c r="AD6" s="251">
        <v>1876</v>
      </c>
      <c r="AE6" s="252">
        <v>0.89980000000000004</v>
      </c>
      <c r="AF6" s="253">
        <v>3482669.87</v>
      </c>
      <c r="AG6" s="254">
        <v>2367007.67</v>
      </c>
      <c r="AH6" s="252">
        <v>0.67969999999999997</v>
      </c>
      <c r="AI6" s="250">
        <v>1604</v>
      </c>
      <c r="AJ6" s="251">
        <v>1173</v>
      </c>
      <c r="AK6" s="252">
        <v>0.73129999999999995</v>
      </c>
      <c r="AL6" s="9" t="s">
        <v>166</v>
      </c>
    </row>
    <row r="7" spans="1:38" x14ac:dyDescent="0.2">
      <c r="A7" s="57" t="s">
        <v>153</v>
      </c>
      <c r="B7" s="57" t="s">
        <v>9</v>
      </c>
      <c r="C7" s="275">
        <v>307216.09000000003</v>
      </c>
      <c r="D7" s="275">
        <v>1288967.31</v>
      </c>
      <c r="E7" s="276">
        <v>0.238342809485215</v>
      </c>
      <c r="F7" s="58">
        <v>581</v>
      </c>
      <c r="G7" s="58">
        <v>516</v>
      </c>
      <c r="H7" s="59">
        <v>0.8881</v>
      </c>
      <c r="I7" s="54">
        <v>0.95899999999999996</v>
      </c>
      <c r="J7" s="280">
        <v>933</v>
      </c>
      <c r="K7" s="280">
        <v>818</v>
      </c>
      <c r="L7" s="281">
        <v>0.87670000000000003</v>
      </c>
      <c r="M7" s="276">
        <v>0.8881</v>
      </c>
      <c r="N7" s="60">
        <v>329859.8</v>
      </c>
      <c r="O7" s="60">
        <v>235821.11</v>
      </c>
      <c r="P7" s="59">
        <v>0.71489999999999998</v>
      </c>
      <c r="Q7" s="59">
        <v>0.69</v>
      </c>
      <c r="R7" s="280">
        <v>602</v>
      </c>
      <c r="S7" s="280">
        <v>294</v>
      </c>
      <c r="T7" s="281">
        <v>0.4884</v>
      </c>
      <c r="U7" s="281">
        <v>0.69</v>
      </c>
      <c r="V7" s="58">
        <v>598</v>
      </c>
      <c r="W7" s="58">
        <v>510</v>
      </c>
      <c r="X7" s="59">
        <v>0.8528</v>
      </c>
      <c r="Y7" s="262"/>
      <c r="Z7" s="250">
        <v>569</v>
      </c>
      <c r="AA7" s="251">
        <v>587</v>
      </c>
      <c r="AB7" s="252">
        <v>1.0316000000000001</v>
      </c>
      <c r="AC7" s="250">
        <v>1064</v>
      </c>
      <c r="AD7" s="251">
        <v>977</v>
      </c>
      <c r="AE7" s="252">
        <v>0.91820000000000002</v>
      </c>
      <c r="AF7" s="253">
        <v>1519368.44</v>
      </c>
      <c r="AG7" s="254">
        <v>1012460.17</v>
      </c>
      <c r="AH7" s="252">
        <v>0.66639999999999999</v>
      </c>
      <c r="AI7" s="250">
        <v>802</v>
      </c>
      <c r="AJ7" s="251">
        <v>530</v>
      </c>
      <c r="AK7" s="252">
        <v>0.66080000000000005</v>
      </c>
      <c r="AL7" s="9" t="s">
        <v>166</v>
      </c>
    </row>
    <row r="8" spans="1:38" x14ac:dyDescent="0.2">
      <c r="A8" s="57" t="s">
        <v>153</v>
      </c>
      <c r="B8" s="57" t="s">
        <v>10</v>
      </c>
      <c r="C8" s="275">
        <v>128979.46</v>
      </c>
      <c r="D8" s="275">
        <v>526735.5</v>
      </c>
      <c r="E8" s="276">
        <v>0.24486570584287601</v>
      </c>
      <c r="F8" s="58">
        <v>166</v>
      </c>
      <c r="G8" s="58">
        <v>157</v>
      </c>
      <c r="H8" s="59">
        <v>0.94579999999999997</v>
      </c>
      <c r="I8" s="54">
        <v>0.98309999999999997</v>
      </c>
      <c r="J8" s="280">
        <v>301</v>
      </c>
      <c r="K8" s="280">
        <v>250</v>
      </c>
      <c r="L8" s="281">
        <v>0.8306</v>
      </c>
      <c r="M8" s="276">
        <v>0.86250000000000004</v>
      </c>
      <c r="N8" s="60">
        <v>151652.1</v>
      </c>
      <c r="O8" s="60">
        <v>105105.66</v>
      </c>
      <c r="P8" s="59">
        <v>0.69310000000000005</v>
      </c>
      <c r="Q8" s="59">
        <v>0.67820000000000003</v>
      </c>
      <c r="R8" s="280">
        <v>176</v>
      </c>
      <c r="S8" s="280">
        <v>80</v>
      </c>
      <c r="T8" s="281">
        <v>0.45450000000000002</v>
      </c>
      <c r="U8" s="281">
        <v>0.67789999999999995</v>
      </c>
      <c r="V8" s="58">
        <v>189</v>
      </c>
      <c r="W8" s="58">
        <v>89</v>
      </c>
      <c r="X8" s="59">
        <v>0.47089999999999999</v>
      </c>
      <c r="Y8" s="262"/>
      <c r="Z8" s="250">
        <v>193</v>
      </c>
      <c r="AA8" s="251">
        <v>202</v>
      </c>
      <c r="AB8" s="252">
        <v>1.0466</v>
      </c>
      <c r="AC8" s="250">
        <v>338</v>
      </c>
      <c r="AD8" s="251">
        <v>289</v>
      </c>
      <c r="AE8" s="252">
        <v>0.85499999999999998</v>
      </c>
      <c r="AF8" s="253">
        <v>664596.23</v>
      </c>
      <c r="AG8" s="254">
        <v>391250.49</v>
      </c>
      <c r="AH8" s="252">
        <v>0.5887</v>
      </c>
      <c r="AI8" s="250">
        <v>259</v>
      </c>
      <c r="AJ8" s="251">
        <v>160</v>
      </c>
      <c r="AK8" s="252">
        <v>0.61780000000000002</v>
      </c>
      <c r="AL8" s="9" t="s">
        <v>166</v>
      </c>
    </row>
    <row r="9" spans="1:38" x14ac:dyDescent="0.2">
      <c r="A9" s="57" t="s">
        <v>167</v>
      </c>
      <c r="B9" s="57" t="s">
        <v>11</v>
      </c>
      <c r="C9" s="275">
        <v>957916.52</v>
      </c>
      <c r="D9" s="275">
        <v>4099971.18</v>
      </c>
      <c r="E9" s="276">
        <v>0.23363981792672001</v>
      </c>
      <c r="F9" s="58">
        <v>2116</v>
      </c>
      <c r="G9" s="58">
        <v>1871</v>
      </c>
      <c r="H9" s="59">
        <v>0.88419999999999999</v>
      </c>
      <c r="I9" s="54">
        <v>0.99</v>
      </c>
      <c r="J9" s="280">
        <v>2878</v>
      </c>
      <c r="K9" s="280">
        <v>2581</v>
      </c>
      <c r="L9" s="281">
        <v>0.89680000000000004</v>
      </c>
      <c r="M9" s="276">
        <v>0.88800000000000001</v>
      </c>
      <c r="N9" s="60">
        <v>1168966.56</v>
      </c>
      <c r="O9" s="60">
        <v>736313.81</v>
      </c>
      <c r="P9" s="59">
        <v>0.62990000000000002</v>
      </c>
      <c r="Q9" s="59">
        <v>0.63939999999999997</v>
      </c>
      <c r="R9" s="280">
        <v>1965</v>
      </c>
      <c r="S9" s="280">
        <v>792</v>
      </c>
      <c r="T9" s="281">
        <v>0.40310000000000001</v>
      </c>
      <c r="U9" s="281">
        <v>0.66420000000000001</v>
      </c>
      <c r="V9" s="58">
        <v>1705</v>
      </c>
      <c r="W9" s="58">
        <v>1431</v>
      </c>
      <c r="X9" s="59">
        <v>0.83930000000000005</v>
      </c>
      <c r="Y9" s="262"/>
      <c r="Z9" s="250">
        <v>1985</v>
      </c>
      <c r="AA9" s="251">
        <v>1930</v>
      </c>
      <c r="AB9" s="252">
        <v>0.97230000000000005</v>
      </c>
      <c r="AC9" s="250">
        <v>2647</v>
      </c>
      <c r="AD9" s="251">
        <v>2341</v>
      </c>
      <c r="AE9" s="252">
        <v>0.88439999999999996</v>
      </c>
      <c r="AF9" s="253">
        <v>4867421.97</v>
      </c>
      <c r="AG9" s="254">
        <v>3282523.27</v>
      </c>
      <c r="AH9" s="252">
        <v>0.6744</v>
      </c>
      <c r="AI9" s="250">
        <v>2145</v>
      </c>
      <c r="AJ9" s="251">
        <v>1434</v>
      </c>
      <c r="AK9" s="252">
        <v>0.66849999999999998</v>
      </c>
      <c r="AL9" s="9" t="s">
        <v>166</v>
      </c>
    </row>
    <row r="10" spans="1:38" x14ac:dyDescent="0.2">
      <c r="A10" s="57" t="s">
        <v>167</v>
      </c>
      <c r="B10" s="57" t="s">
        <v>12</v>
      </c>
      <c r="C10" s="275">
        <v>519677.32</v>
      </c>
      <c r="D10" s="275">
        <v>2223960.6800000002</v>
      </c>
      <c r="E10" s="276">
        <v>0.233671990999409</v>
      </c>
      <c r="F10" s="58">
        <v>1095</v>
      </c>
      <c r="G10" s="58">
        <v>1009</v>
      </c>
      <c r="H10" s="59">
        <v>0.92149999999999999</v>
      </c>
      <c r="I10" s="54">
        <v>0.9597</v>
      </c>
      <c r="J10" s="280">
        <v>1343</v>
      </c>
      <c r="K10" s="280">
        <v>1275</v>
      </c>
      <c r="L10" s="281">
        <v>0.94940000000000002</v>
      </c>
      <c r="M10" s="276">
        <v>0.89</v>
      </c>
      <c r="N10" s="60">
        <v>553127.47</v>
      </c>
      <c r="O10" s="60">
        <v>373323.96</v>
      </c>
      <c r="P10" s="59">
        <v>0.67490000000000006</v>
      </c>
      <c r="Q10" s="59">
        <v>0.67179999999999995</v>
      </c>
      <c r="R10" s="280">
        <v>959</v>
      </c>
      <c r="S10" s="280">
        <v>496</v>
      </c>
      <c r="T10" s="281">
        <v>0.51719999999999999</v>
      </c>
      <c r="U10" s="281">
        <v>0.69</v>
      </c>
      <c r="V10" s="58">
        <v>849</v>
      </c>
      <c r="W10" s="58">
        <v>736</v>
      </c>
      <c r="X10" s="59">
        <v>0.8669</v>
      </c>
      <c r="Y10" s="262"/>
      <c r="Z10" s="250">
        <v>1498</v>
      </c>
      <c r="AA10" s="251">
        <v>1473</v>
      </c>
      <c r="AB10" s="252">
        <v>0.98329999999999995</v>
      </c>
      <c r="AC10" s="250">
        <v>1702</v>
      </c>
      <c r="AD10" s="251">
        <v>1560</v>
      </c>
      <c r="AE10" s="252">
        <v>0.91659999999999997</v>
      </c>
      <c r="AF10" s="253">
        <v>2664049</v>
      </c>
      <c r="AG10" s="254">
        <v>1900128.98</v>
      </c>
      <c r="AH10" s="252">
        <v>0.71319999999999995</v>
      </c>
      <c r="AI10" s="250">
        <v>1314</v>
      </c>
      <c r="AJ10" s="251">
        <v>917</v>
      </c>
      <c r="AK10" s="252">
        <v>0.69789999999999996</v>
      </c>
      <c r="AL10" s="9" t="s">
        <v>166</v>
      </c>
    </row>
    <row r="11" spans="1:38" x14ac:dyDescent="0.2">
      <c r="A11" s="57" t="s">
        <v>152</v>
      </c>
      <c r="B11" s="57" t="s">
        <v>13</v>
      </c>
      <c r="C11" s="275">
        <v>970351.99</v>
      </c>
      <c r="D11" s="275">
        <v>3994519.35</v>
      </c>
      <c r="E11" s="276">
        <v>0.24292083852341301</v>
      </c>
      <c r="F11" s="58">
        <v>1622</v>
      </c>
      <c r="G11" s="58">
        <v>1509</v>
      </c>
      <c r="H11" s="59">
        <v>0.93030000000000002</v>
      </c>
      <c r="I11" s="54">
        <v>0.99</v>
      </c>
      <c r="J11" s="280">
        <v>2120</v>
      </c>
      <c r="K11" s="280">
        <v>1783</v>
      </c>
      <c r="L11" s="281">
        <v>0.84099999999999997</v>
      </c>
      <c r="M11" s="276">
        <v>0.84870000000000001</v>
      </c>
      <c r="N11" s="60">
        <v>1099327.3700000001</v>
      </c>
      <c r="O11" s="60">
        <v>774529.92</v>
      </c>
      <c r="P11" s="59">
        <v>0.70450000000000002</v>
      </c>
      <c r="Q11" s="59">
        <v>0.69</v>
      </c>
      <c r="R11" s="280">
        <v>1543</v>
      </c>
      <c r="S11" s="280">
        <v>821</v>
      </c>
      <c r="T11" s="281">
        <v>0.53210000000000002</v>
      </c>
      <c r="U11" s="281">
        <v>0.69</v>
      </c>
      <c r="V11" s="58">
        <v>1292</v>
      </c>
      <c r="W11" s="58">
        <v>1147</v>
      </c>
      <c r="X11" s="59">
        <v>0.88780000000000003</v>
      </c>
      <c r="Y11" s="262"/>
      <c r="Z11" s="250">
        <v>1693</v>
      </c>
      <c r="AA11" s="251">
        <v>1758</v>
      </c>
      <c r="AB11" s="252">
        <v>1.0384</v>
      </c>
      <c r="AC11" s="250">
        <v>2131</v>
      </c>
      <c r="AD11" s="251">
        <v>1911</v>
      </c>
      <c r="AE11" s="252">
        <v>0.89680000000000004</v>
      </c>
      <c r="AF11" s="253">
        <v>3939368.3</v>
      </c>
      <c r="AG11" s="254">
        <v>2658573.13</v>
      </c>
      <c r="AH11" s="252">
        <v>0.67490000000000006</v>
      </c>
      <c r="AI11" s="250">
        <v>1813</v>
      </c>
      <c r="AJ11" s="251">
        <v>1314</v>
      </c>
      <c r="AK11" s="252">
        <v>0.7248</v>
      </c>
      <c r="AL11" s="9" t="s">
        <v>166</v>
      </c>
    </row>
    <row r="12" spans="1:38" ht="15" customHeight="1" x14ac:dyDescent="0.2">
      <c r="A12" s="57" t="s">
        <v>152</v>
      </c>
      <c r="B12" s="57" t="s">
        <v>14</v>
      </c>
      <c r="C12" s="275">
        <v>1621781.36</v>
      </c>
      <c r="D12" s="275">
        <v>6316195.8200000003</v>
      </c>
      <c r="E12" s="276">
        <v>0.25676552884327802</v>
      </c>
      <c r="F12" s="58">
        <v>2805</v>
      </c>
      <c r="G12" s="58">
        <v>2670</v>
      </c>
      <c r="H12" s="59">
        <v>0.95189999999999997</v>
      </c>
      <c r="I12" s="54">
        <v>0.99</v>
      </c>
      <c r="J12" s="280">
        <v>3631</v>
      </c>
      <c r="K12" s="280">
        <v>3044</v>
      </c>
      <c r="L12" s="281">
        <v>0.83830000000000005</v>
      </c>
      <c r="M12" s="276">
        <v>0.83260000000000001</v>
      </c>
      <c r="N12" s="60">
        <v>1768464.1</v>
      </c>
      <c r="O12" s="60">
        <v>1261456.8600000001</v>
      </c>
      <c r="P12" s="59">
        <v>0.71330000000000005</v>
      </c>
      <c r="Q12" s="59">
        <v>0.69</v>
      </c>
      <c r="R12" s="280">
        <v>2080</v>
      </c>
      <c r="S12" s="280">
        <v>1067</v>
      </c>
      <c r="T12" s="281">
        <v>0.51300000000000001</v>
      </c>
      <c r="U12" s="281">
        <v>0.69</v>
      </c>
      <c r="V12" s="58">
        <v>2426</v>
      </c>
      <c r="W12" s="58">
        <v>2101</v>
      </c>
      <c r="X12" s="59">
        <v>0.86599999999999999</v>
      </c>
      <c r="Y12" s="262"/>
      <c r="Z12" s="250">
        <v>2364</v>
      </c>
      <c r="AA12" s="251">
        <v>2494</v>
      </c>
      <c r="AB12" s="252">
        <v>1.0549999999999999</v>
      </c>
      <c r="AC12" s="250">
        <v>3418</v>
      </c>
      <c r="AD12" s="251">
        <v>2866</v>
      </c>
      <c r="AE12" s="252">
        <v>0.83850000000000002</v>
      </c>
      <c r="AF12" s="253">
        <v>7201929.4199999999</v>
      </c>
      <c r="AG12" s="254">
        <v>4997438.4000000004</v>
      </c>
      <c r="AH12" s="252">
        <v>0.69389999999999996</v>
      </c>
      <c r="AI12" s="250">
        <v>2384</v>
      </c>
      <c r="AJ12" s="251">
        <v>1714</v>
      </c>
      <c r="AK12" s="252">
        <v>0.71899999999999997</v>
      </c>
      <c r="AL12" s="9" t="s">
        <v>166</v>
      </c>
    </row>
    <row r="13" spans="1:38" x14ac:dyDescent="0.2">
      <c r="A13" s="57" t="s">
        <v>344</v>
      </c>
      <c r="B13" s="57" t="s">
        <v>15</v>
      </c>
      <c r="C13" s="275">
        <v>2808932.47</v>
      </c>
      <c r="D13" s="275">
        <v>11912418.66</v>
      </c>
      <c r="E13" s="276">
        <v>0.23579866945341199</v>
      </c>
      <c r="F13" s="58">
        <v>4260</v>
      </c>
      <c r="G13" s="58">
        <v>4056</v>
      </c>
      <c r="H13" s="59">
        <v>0.95209999999999995</v>
      </c>
      <c r="I13" s="54">
        <v>0.99</v>
      </c>
      <c r="J13" s="280">
        <v>6123</v>
      </c>
      <c r="K13" s="280">
        <v>5681</v>
      </c>
      <c r="L13" s="281">
        <v>0.92779999999999996</v>
      </c>
      <c r="M13" s="276">
        <v>0.89</v>
      </c>
      <c r="N13" s="60">
        <v>2948050.03</v>
      </c>
      <c r="O13" s="60">
        <v>2089317.75</v>
      </c>
      <c r="P13" s="59">
        <v>0.7087</v>
      </c>
      <c r="Q13" s="59">
        <v>0.69</v>
      </c>
      <c r="R13" s="280">
        <v>4147</v>
      </c>
      <c r="S13" s="280">
        <v>2299</v>
      </c>
      <c r="T13" s="281">
        <v>0.5544</v>
      </c>
      <c r="U13" s="281">
        <v>0.69</v>
      </c>
      <c r="V13" s="58">
        <v>3752</v>
      </c>
      <c r="W13" s="58">
        <v>3026</v>
      </c>
      <c r="X13" s="59">
        <v>0.80649999999999999</v>
      </c>
      <c r="Y13" s="262"/>
      <c r="Z13" s="250">
        <v>4430</v>
      </c>
      <c r="AA13" s="251">
        <v>4888</v>
      </c>
      <c r="AB13" s="252">
        <v>1.1033999999999999</v>
      </c>
      <c r="AC13" s="250">
        <v>6770</v>
      </c>
      <c r="AD13" s="251">
        <v>6298</v>
      </c>
      <c r="AE13" s="252">
        <v>0.93030000000000002</v>
      </c>
      <c r="AF13" s="253">
        <v>13974667.890000001</v>
      </c>
      <c r="AG13" s="254">
        <v>9780606.1500000004</v>
      </c>
      <c r="AH13" s="252">
        <v>0.69989999999999997</v>
      </c>
      <c r="AI13" s="250">
        <v>5797</v>
      </c>
      <c r="AJ13" s="251">
        <v>4222</v>
      </c>
      <c r="AK13" s="252">
        <v>0.72829999999999995</v>
      </c>
      <c r="AL13" s="9" t="s">
        <v>166</v>
      </c>
    </row>
    <row r="14" spans="1:38" x14ac:dyDescent="0.2">
      <c r="A14" s="57" t="s">
        <v>153</v>
      </c>
      <c r="B14" s="57" t="s">
        <v>16</v>
      </c>
      <c r="C14" s="275">
        <v>1015005.16</v>
      </c>
      <c r="D14" s="275">
        <v>4001379.69</v>
      </c>
      <c r="E14" s="276">
        <v>0.25366379564944502</v>
      </c>
      <c r="F14" s="58">
        <v>1516</v>
      </c>
      <c r="G14" s="58">
        <v>1448</v>
      </c>
      <c r="H14" s="59">
        <v>0.95509999999999995</v>
      </c>
      <c r="I14" s="54">
        <v>0.99</v>
      </c>
      <c r="J14" s="280">
        <v>2568</v>
      </c>
      <c r="K14" s="280">
        <v>2243</v>
      </c>
      <c r="L14" s="281">
        <v>0.87339999999999995</v>
      </c>
      <c r="M14" s="276">
        <v>0.88770000000000004</v>
      </c>
      <c r="N14" s="60">
        <v>1075263.24</v>
      </c>
      <c r="O14" s="60">
        <v>720569.4</v>
      </c>
      <c r="P14" s="59">
        <v>0.67010000000000003</v>
      </c>
      <c r="Q14" s="59">
        <v>0.65049999999999997</v>
      </c>
      <c r="R14" s="280">
        <v>2000</v>
      </c>
      <c r="S14" s="280">
        <v>941</v>
      </c>
      <c r="T14" s="281">
        <v>0.47049999999999997</v>
      </c>
      <c r="U14" s="281">
        <v>0.66879999999999995</v>
      </c>
      <c r="V14" s="58">
        <v>1439</v>
      </c>
      <c r="W14" s="58">
        <v>1108</v>
      </c>
      <c r="X14" s="59">
        <v>0.77</v>
      </c>
      <c r="Y14" s="262"/>
      <c r="Z14" s="250">
        <v>2411</v>
      </c>
      <c r="AA14" s="251">
        <v>1999</v>
      </c>
      <c r="AB14" s="252">
        <v>0.82909999999999995</v>
      </c>
      <c r="AC14" s="250">
        <v>4001</v>
      </c>
      <c r="AD14" s="251">
        <v>2636</v>
      </c>
      <c r="AE14" s="252">
        <v>0.65880000000000005</v>
      </c>
      <c r="AF14" s="253">
        <v>4565267.5</v>
      </c>
      <c r="AG14" s="254">
        <v>2749578.24</v>
      </c>
      <c r="AH14" s="252">
        <v>0.60229999999999995</v>
      </c>
      <c r="AI14" s="250">
        <v>2426</v>
      </c>
      <c r="AJ14" s="251">
        <v>1390</v>
      </c>
      <c r="AK14" s="252">
        <v>0.57299999999999995</v>
      </c>
      <c r="AL14" s="9" t="s">
        <v>166</v>
      </c>
    </row>
    <row r="15" spans="1:38" x14ac:dyDescent="0.2">
      <c r="A15" s="57" t="s">
        <v>154</v>
      </c>
      <c r="B15" s="57" t="s">
        <v>17</v>
      </c>
      <c r="C15" s="275">
        <v>2983757.97</v>
      </c>
      <c r="D15" s="275">
        <v>12165121.810000001</v>
      </c>
      <c r="E15" s="276">
        <v>0.245271524330096</v>
      </c>
      <c r="F15" s="58">
        <v>3904</v>
      </c>
      <c r="G15" s="58">
        <v>3730</v>
      </c>
      <c r="H15" s="59">
        <v>0.95540000000000003</v>
      </c>
      <c r="I15" s="54">
        <v>0.99</v>
      </c>
      <c r="J15" s="280">
        <v>4836</v>
      </c>
      <c r="K15" s="280">
        <v>4279</v>
      </c>
      <c r="L15" s="281">
        <v>0.88480000000000003</v>
      </c>
      <c r="M15" s="276">
        <v>0.8851</v>
      </c>
      <c r="N15" s="60">
        <v>3193753.99</v>
      </c>
      <c r="O15" s="60">
        <v>2377388.2999999998</v>
      </c>
      <c r="P15" s="59">
        <v>0.74439999999999995</v>
      </c>
      <c r="Q15" s="59">
        <v>0.69</v>
      </c>
      <c r="R15" s="280">
        <v>3302</v>
      </c>
      <c r="S15" s="280">
        <v>1897</v>
      </c>
      <c r="T15" s="281">
        <v>0.57450000000000001</v>
      </c>
      <c r="U15" s="281">
        <v>0.69</v>
      </c>
      <c r="V15" s="58">
        <v>3032</v>
      </c>
      <c r="W15" s="58">
        <v>2496</v>
      </c>
      <c r="X15" s="59">
        <v>0.82320000000000004</v>
      </c>
      <c r="Y15" s="262"/>
      <c r="Z15" s="250">
        <v>3920</v>
      </c>
      <c r="AA15" s="251">
        <v>4485</v>
      </c>
      <c r="AB15" s="252">
        <v>1.1440999999999999</v>
      </c>
      <c r="AC15" s="250">
        <v>5006</v>
      </c>
      <c r="AD15" s="251">
        <v>4513</v>
      </c>
      <c r="AE15" s="252">
        <v>0.90149999999999997</v>
      </c>
      <c r="AF15" s="253">
        <v>12460607.65</v>
      </c>
      <c r="AG15" s="254">
        <v>9289444.0899999999</v>
      </c>
      <c r="AH15" s="252">
        <v>0.74550000000000005</v>
      </c>
      <c r="AI15" s="250">
        <v>4255</v>
      </c>
      <c r="AJ15" s="251">
        <v>3202</v>
      </c>
      <c r="AK15" s="252">
        <v>0.75249999999999995</v>
      </c>
      <c r="AL15" s="9" t="s">
        <v>166</v>
      </c>
    </row>
    <row r="16" spans="1:38" x14ac:dyDescent="0.2">
      <c r="A16" s="57" t="s">
        <v>153</v>
      </c>
      <c r="B16" s="57" t="s">
        <v>18</v>
      </c>
      <c r="C16" s="275">
        <v>1230093.3</v>
      </c>
      <c r="D16" s="275">
        <v>5127935.37</v>
      </c>
      <c r="E16" s="276">
        <v>0.239880811914367</v>
      </c>
      <c r="F16" s="58">
        <v>1921</v>
      </c>
      <c r="G16" s="58">
        <v>1798</v>
      </c>
      <c r="H16" s="59">
        <v>0.93600000000000005</v>
      </c>
      <c r="I16" s="54">
        <v>0.99</v>
      </c>
      <c r="J16" s="280">
        <v>2805</v>
      </c>
      <c r="K16" s="280">
        <v>2576</v>
      </c>
      <c r="L16" s="281">
        <v>0.91839999999999999</v>
      </c>
      <c r="M16" s="276">
        <v>0.89</v>
      </c>
      <c r="N16" s="60">
        <v>1408932.41</v>
      </c>
      <c r="O16" s="60">
        <v>953224.72</v>
      </c>
      <c r="P16" s="59">
        <v>0.67659999999999998</v>
      </c>
      <c r="Q16" s="59">
        <v>0.66820000000000002</v>
      </c>
      <c r="R16" s="280">
        <v>1988</v>
      </c>
      <c r="S16" s="280">
        <v>975</v>
      </c>
      <c r="T16" s="281">
        <v>0.4904</v>
      </c>
      <c r="U16" s="281">
        <v>0.69</v>
      </c>
      <c r="V16" s="58">
        <v>1807</v>
      </c>
      <c r="W16" s="58">
        <v>1560</v>
      </c>
      <c r="X16" s="59">
        <v>0.86329999999999996</v>
      </c>
      <c r="Y16" s="262"/>
      <c r="Z16" s="250">
        <v>2496</v>
      </c>
      <c r="AA16" s="251">
        <v>2585</v>
      </c>
      <c r="AB16" s="252">
        <v>1.0357000000000001</v>
      </c>
      <c r="AC16" s="250">
        <v>3506</v>
      </c>
      <c r="AD16" s="251">
        <v>3141</v>
      </c>
      <c r="AE16" s="252">
        <v>0.89590000000000003</v>
      </c>
      <c r="AF16" s="253">
        <v>6173007.6100000003</v>
      </c>
      <c r="AG16" s="254">
        <v>4235994.26</v>
      </c>
      <c r="AH16" s="252">
        <v>0.68620000000000003</v>
      </c>
      <c r="AI16" s="250">
        <v>2762</v>
      </c>
      <c r="AJ16" s="251">
        <v>1828</v>
      </c>
      <c r="AK16" s="252">
        <v>0.66180000000000005</v>
      </c>
      <c r="AL16" s="9" t="s">
        <v>166</v>
      </c>
    </row>
    <row r="17" spans="1:38" x14ac:dyDescent="0.2">
      <c r="A17" s="57" t="s">
        <v>167</v>
      </c>
      <c r="B17" s="57" t="s">
        <v>19</v>
      </c>
      <c r="C17" s="275">
        <v>246304.38</v>
      </c>
      <c r="D17" s="275">
        <v>899168.35</v>
      </c>
      <c r="E17" s="276">
        <v>0.27392465493252699</v>
      </c>
      <c r="F17" s="58">
        <v>192</v>
      </c>
      <c r="G17" s="58">
        <v>183</v>
      </c>
      <c r="H17" s="59">
        <v>0.95309999999999995</v>
      </c>
      <c r="I17" s="54">
        <v>0.99</v>
      </c>
      <c r="J17" s="280">
        <v>274</v>
      </c>
      <c r="K17" s="280">
        <v>257</v>
      </c>
      <c r="L17" s="281">
        <v>0.93799999999999994</v>
      </c>
      <c r="M17" s="276">
        <v>0.89</v>
      </c>
      <c r="N17" s="60">
        <v>246767.73</v>
      </c>
      <c r="O17" s="60">
        <v>190712.48</v>
      </c>
      <c r="P17" s="59">
        <v>0.77280000000000004</v>
      </c>
      <c r="Q17" s="59">
        <v>0.69</v>
      </c>
      <c r="R17" s="280">
        <v>203</v>
      </c>
      <c r="S17" s="280">
        <v>113</v>
      </c>
      <c r="T17" s="281">
        <v>0.55669999999999997</v>
      </c>
      <c r="U17" s="281">
        <v>0.69</v>
      </c>
      <c r="V17" s="58">
        <v>179</v>
      </c>
      <c r="W17" s="58">
        <v>115</v>
      </c>
      <c r="X17" s="59">
        <v>0.64249999999999996</v>
      </c>
      <c r="Y17" s="262"/>
      <c r="Z17" s="250">
        <v>223</v>
      </c>
      <c r="AA17" s="251">
        <v>224</v>
      </c>
      <c r="AB17" s="252">
        <v>1.0044999999999999</v>
      </c>
      <c r="AC17" s="250">
        <v>324</v>
      </c>
      <c r="AD17" s="251">
        <v>295</v>
      </c>
      <c r="AE17" s="252">
        <v>0.91049999999999998</v>
      </c>
      <c r="AF17" s="253">
        <v>1028891.12</v>
      </c>
      <c r="AG17" s="254">
        <v>840387.32</v>
      </c>
      <c r="AH17" s="252">
        <v>0.81679999999999997</v>
      </c>
      <c r="AI17" s="250">
        <v>271</v>
      </c>
      <c r="AJ17" s="251">
        <v>195</v>
      </c>
      <c r="AK17" s="252">
        <v>0.71960000000000002</v>
      </c>
      <c r="AL17" s="9" t="s">
        <v>166</v>
      </c>
    </row>
    <row r="18" spans="1:38" x14ac:dyDescent="0.2">
      <c r="A18" s="57" t="s">
        <v>152</v>
      </c>
      <c r="B18" s="57" t="s">
        <v>20</v>
      </c>
      <c r="C18" s="275">
        <v>1092220.1000000001</v>
      </c>
      <c r="D18" s="275">
        <v>4737800.9400000004</v>
      </c>
      <c r="E18" s="276">
        <v>0.23053313421817201</v>
      </c>
      <c r="F18" s="58">
        <v>1374</v>
      </c>
      <c r="G18" s="58">
        <v>1260</v>
      </c>
      <c r="H18" s="59">
        <v>0.91700000000000004</v>
      </c>
      <c r="I18" s="54">
        <v>0.99</v>
      </c>
      <c r="J18" s="280">
        <v>2087</v>
      </c>
      <c r="K18" s="280">
        <v>1773</v>
      </c>
      <c r="L18" s="281">
        <v>0.84950000000000003</v>
      </c>
      <c r="M18" s="276">
        <v>0.86119999999999997</v>
      </c>
      <c r="N18" s="60">
        <v>1233063.51</v>
      </c>
      <c r="O18" s="60">
        <v>847316.53</v>
      </c>
      <c r="P18" s="59">
        <v>0.68720000000000003</v>
      </c>
      <c r="Q18" s="59">
        <v>0.69</v>
      </c>
      <c r="R18" s="280">
        <v>1256</v>
      </c>
      <c r="S18" s="280">
        <v>552</v>
      </c>
      <c r="T18" s="281">
        <v>0.4395</v>
      </c>
      <c r="U18" s="281">
        <v>0.69</v>
      </c>
      <c r="V18" s="58">
        <v>1300</v>
      </c>
      <c r="W18" s="58">
        <v>1000</v>
      </c>
      <c r="X18" s="59">
        <v>0.76919999999999999</v>
      </c>
      <c r="Y18" s="262"/>
      <c r="Z18" s="250">
        <v>1555</v>
      </c>
      <c r="AA18" s="251">
        <v>1631</v>
      </c>
      <c r="AB18" s="252">
        <v>1.0488999999999999</v>
      </c>
      <c r="AC18" s="250">
        <v>2320</v>
      </c>
      <c r="AD18" s="251">
        <v>2093</v>
      </c>
      <c r="AE18" s="252">
        <v>0.9022</v>
      </c>
      <c r="AF18" s="253">
        <v>5751731.7800000003</v>
      </c>
      <c r="AG18" s="254">
        <v>4131524.66</v>
      </c>
      <c r="AH18" s="252">
        <v>0.71830000000000005</v>
      </c>
      <c r="AI18" s="250">
        <v>1752</v>
      </c>
      <c r="AJ18" s="251">
        <v>1230</v>
      </c>
      <c r="AK18" s="252">
        <v>0.70209999999999995</v>
      </c>
      <c r="AL18" s="9" t="s">
        <v>166</v>
      </c>
    </row>
    <row r="19" spans="1:38" x14ac:dyDescent="0.2">
      <c r="A19" s="57" t="s">
        <v>142</v>
      </c>
      <c r="B19" s="57" t="s">
        <v>21</v>
      </c>
      <c r="C19" s="275">
        <v>315193.28000000003</v>
      </c>
      <c r="D19" s="275">
        <v>1326156.31</v>
      </c>
      <c r="E19" s="276">
        <v>0.237674305527378</v>
      </c>
      <c r="F19" s="58">
        <v>691</v>
      </c>
      <c r="G19" s="58">
        <v>640</v>
      </c>
      <c r="H19" s="59">
        <v>0.92620000000000002</v>
      </c>
      <c r="I19" s="54">
        <v>0.99</v>
      </c>
      <c r="J19" s="280">
        <v>916</v>
      </c>
      <c r="K19" s="280">
        <v>830</v>
      </c>
      <c r="L19" s="281">
        <v>0.90610000000000002</v>
      </c>
      <c r="M19" s="276">
        <v>0.8569</v>
      </c>
      <c r="N19" s="60">
        <v>319105.88</v>
      </c>
      <c r="O19" s="60">
        <v>218454.39999999999</v>
      </c>
      <c r="P19" s="59">
        <v>0.68459999999999999</v>
      </c>
      <c r="Q19" s="59">
        <v>0.68810000000000004</v>
      </c>
      <c r="R19" s="280">
        <v>594</v>
      </c>
      <c r="S19" s="280">
        <v>305</v>
      </c>
      <c r="T19" s="281">
        <v>0.51349999999999996</v>
      </c>
      <c r="U19" s="281">
        <v>0.69</v>
      </c>
      <c r="V19" s="58">
        <v>503</v>
      </c>
      <c r="W19" s="58">
        <v>415</v>
      </c>
      <c r="X19" s="59">
        <v>0.82499999999999996</v>
      </c>
      <c r="Y19" s="262"/>
      <c r="Z19" s="250">
        <v>835</v>
      </c>
      <c r="AA19" s="251">
        <v>848</v>
      </c>
      <c r="AB19" s="252">
        <v>1.0156000000000001</v>
      </c>
      <c r="AC19" s="250">
        <v>1118</v>
      </c>
      <c r="AD19" s="251">
        <v>1014</v>
      </c>
      <c r="AE19" s="252">
        <v>0.90700000000000003</v>
      </c>
      <c r="AF19" s="253">
        <v>1582565.37</v>
      </c>
      <c r="AG19" s="254">
        <v>1083718.03</v>
      </c>
      <c r="AH19" s="252">
        <v>0.68479999999999996</v>
      </c>
      <c r="AI19" s="250">
        <v>860</v>
      </c>
      <c r="AJ19" s="251">
        <v>554</v>
      </c>
      <c r="AK19" s="252">
        <v>0.64419999999999999</v>
      </c>
      <c r="AL19" s="9" t="s">
        <v>166</v>
      </c>
    </row>
    <row r="20" spans="1:38" x14ac:dyDescent="0.2">
      <c r="A20" s="57" t="s">
        <v>153</v>
      </c>
      <c r="B20" s="57" t="s">
        <v>22</v>
      </c>
      <c r="C20" s="275">
        <v>2518789.31</v>
      </c>
      <c r="D20" s="275">
        <v>10733504.83</v>
      </c>
      <c r="E20" s="276">
        <v>0.23466606200800499</v>
      </c>
      <c r="F20" s="58">
        <v>3892</v>
      </c>
      <c r="G20" s="58">
        <v>3610</v>
      </c>
      <c r="H20" s="59">
        <v>0.92749999999999999</v>
      </c>
      <c r="I20" s="54">
        <v>0.99</v>
      </c>
      <c r="J20" s="280">
        <v>5394</v>
      </c>
      <c r="K20" s="280">
        <v>4923</v>
      </c>
      <c r="L20" s="281">
        <v>0.91269999999999996</v>
      </c>
      <c r="M20" s="276">
        <v>0.89</v>
      </c>
      <c r="N20" s="60">
        <v>2771968.43</v>
      </c>
      <c r="O20" s="60">
        <v>1907420.48</v>
      </c>
      <c r="P20" s="59">
        <v>0.68810000000000004</v>
      </c>
      <c r="Q20" s="59">
        <v>0.69</v>
      </c>
      <c r="R20" s="280">
        <v>4178</v>
      </c>
      <c r="S20" s="280">
        <v>2075</v>
      </c>
      <c r="T20" s="281">
        <v>0.49659999999999999</v>
      </c>
      <c r="U20" s="281">
        <v>0.69</v>
      </c>
      <c r="V20" s="58">
        <v>3354</v>
      </c>
      <c r="W20" s="58">
        <v>2822</v>
      </c>
      <c r="X20" s="59">
        <v>0.84140000000000004</v>
      </c>
      <c r="Y20" s="262"/>
      <c r="Z20" s="250">
        <v>4467</v>
      </c>
      <c r="AA20" s="251">
        <v>4636</v>
      </c>
      <c r="AB20" s="252">
        <v>1.0378000000000001</v>
      </c>
      <c r="AC20" s="250">
        <v>6499</v>
      </c>
      <c r="AD20" s="251">
        <v>5826</v>
      </c>
      <c r="AE20" s="252">
        <v>0.89639999999999997</v>
      </c>
      <c r="AF20" s="253">
        <v>12358019.140000001</v>
      </c>
      <c r="AG20" s="254">
        <v>8601483.5600000005</v>
      </c>
      <c r="AH20" s="252">
        <v>0.69599999999999995</v>
      </c>
      <c r="AI20" s="250">
        <v>5390</v>
      </c>
      <c r="AJ20" s="251">
        <v>3733</v>
      </c>
      <c r="AK20" s="252">
        <v>0.69259999999999999</v>
      </c>
      <c r="AL20" s="9" t="s">
        <v>166</v>
      </c>
    </row>
    <row r="21" spans="1:38" x14ac:dyDescent="0.2">
      <c r="A21" s="57" t="s">
        <v>142</v>
      </c>
      <c r="B21" s="57" t="s">
        <v>23</v>
      </c>
      <c r="C21" s="275">
        <v>606910.82999999996</v>
      </c>
      <c r="D21" s="275">
        <v>2586199.4</v>
      </c>
      <c r="E21" s="276">
        <v>0.23467286783842001</v>
      </c>
      <c r="F21" s="58">
        <v>1060</v>
      </c>
      <c r="G21" s="58">
        <v>950</v>
      </c>
      <c r="H21" s="59">
        <v>0.8962</v>
      </c>
      <c r="I21" s="54">
        <v>0.93989999999999996</v>
      </c>
      <c r="J21" s="280">
        <v>1463</v>
      </c>
      <c r="K21" s="280">
        <v>1208</v>
      </c>
      <c r="L21" s="281">
        <v>0.82569999999999999</v>
      </c>
      <c r="M21" s="276">
        <v>0.82830000000000004</v>
      </c>
      <c r="N21" s="60">
        <v>670911.15</v>
      </c>
      <c r="O21" s="60">
        <v>484503.03999999998</v>
      </c>
      <c r="P21" s="59">
        <v>0.72219999999999995</v>
      </c>
      <c r="Q21" s="59">
        <v>0.69</v>
      </c>
      <c r="R21" s="280">
        <v>911</v>
      </c>
      <c r="S21" s="280">
        <v>422</v>
      </c>
      <c r="T21" s="281">
        <v>0.4632</v>
      </c>
      <c r="U21" s="281">
        <v>0.69</v>
      </c>
      <c r="V21" s="58">
        <v>890</v>
      </c>
      <c r="W21" s="58">
        <v>672</v>
      </c>
      <c r="X21" s="59">
        <v>0.75509999999999999</v>
      </c>
      <c r="Y21" s="262"/>
      <c r="Z21" s="250">
        <v>1131</v>
      </c>
      <c r="AA21" s="251">
        <v>1161</v>
      </c>
      <c r="AB21" s="252">
        <v>1.0265</v>
      </c>
      <c r="AC21" s="250">
        <v>1578</v>
      </c>
      <c r="AD21" s="251">
        <v>1345</v>
      </c>
      <c r="AE21" s="252">
        <v>0.85229999999999995</v>
      </c>
      <c r="AF21" s="253">
        <v>2786907.61</v>
      </c>
      <c r="AG21" s="254">
        <v>1973869.75</v>
      </c>
      <c r="AH21" s="252">
        <v>0.70830000000000004</v>
      </c>
      <c r="AI21" s="250">
        <v>1205</v>
      </c>
      <c r="AJ21" s="251">
        <v>819</v>
      </c>
      <c r="AK21" s="252">
        <v>0.67969999999999997</v>
      </c>
      <c r="AL21" s="9" t="s">
        <v>166</v>
      </c>
    </row>
    <row r="22" spans="1:38" x14ac:dyDescent="0.2">
      <c r="A22" s="57" t="s">
        <v>344</v>
      </c>
      <c r="B22" s="57" t="s">
        <v>24</v>
      </c>
      <c r="C22" s="275">
        <v>259995.53</v>
      </c>
      <c r="D22" s="275">
        <v>1093471.04</v>
      </c>
      <c r="E22" s="276">
        <v>0.237770842106619</v>
      </c>
      <c r="F22" s="58">
        <v>374</v>
      </c>
      <c r="G22" s="58">
        <v>342</v>
      </c>
      <c r="H22" s="59">
        <v>0.91439999999999999</v>
      </c>
      <c r="I22" s="54">
        <v>0.99</v>
      </c>
      <c r="J22" s="280">
        <v>675</v>
      </c>
      <c r="K22" s="280">
        <v>591</v>
      </c>
      <c r="L22" s="281">
        <v>0.87560000000000004</v>
      </c>
      <c r="M22" s="276">
        <v>0.84799999999999998</v>
      </c>
      <c r="N22" s="60">
        <v>314405.57</v>
      </c>
      <c r="O22" s="60">
        <v>188775.34</v>
      </c>
      <c r="P22" s="59">
        <v>0.60040000000000004</v>
      </c>
      <c r="Q22" s="59">
        <v>0.61829999999999996</v>
      </c>
      <c r="R22" s="280">
        <v>467</v>
      </c>
      <c r="S22" s="280">
        <v>206</v>
      </c>
      <c r="T22" s="281">
        <v>0.44109999999999999</v>
      </c>
      <c r="U22" s="281">
        <v>0.64549999999999996</v>
      </c>
      <c r="V22" s="58">
        <v>441</v>
      </c>
      <c r="W22" s="58">
        <v>328</v>
      </c>
      <c r="X22" s="59">
        <v>0.74380000000000002</v>
      </c>
      <c r="Y22" s="262"/>
      <c r="Z22" s="250">
        <v>479</v>
      </c>
      <c r="AA22" s="251">
        <v>483</v>
      </c>
      <c r="AB22" s="252">
        <v>1.0084</v>
      </c>
      <c r="AC22" s="250">
        <v>795</v>
      </c>
      <c r="AD22" s="251">
        <v>681</v>
      </c>
      <c r="AE22" s="252">
        <v>0.85660000000000003</v>
      </c>
      <c r="AF22" s="253">
        <v>1467916.46</v>
      </c>
      <c r="AG22" s="254">
        <v>974339.09</v>
      </c>
      <c r="AH22" s="252">
        <v>0.66379999999999995</v>
      </c>
      <c r="AI22" s="250">
        <v>624</v>
      </c>
      <c r="AJ22" s="251">
        <v>430</v>
      </c>
      <c r="AK22" s="252">
        <v>0.68910000000000005</v>
      </c>
      <c r="AL22" s="9" t="s">
        <v>166</v>
      </c>
    </row>
    <row r="23" spans="1:38" x14ac:dyDescent="0.2">
      <c r="A23" s="57" t="s">
        <v>167</v>
      </c>
      <c r="B23" s="57" t="s">
        <v>25</v>
      </c>
      <c r="C23" s="275">
        <v>343424.4</v>
      </c>
      <c r="D23" s="275">
        <v>1536851.83</v>
      </c>
      <c r="E23" s="276">
        <v>0.22345966819716101</v>
      </c>
      <c r="F23" s="58">
        <v>694</v>
      </c>
      <c r="G23" s="58">
        <v>641</v>
      </c>
      <c r="H23" s="59">
        <v>0.92359999999999998</v>
      </c>
      <c r="I23" s="54">
        <v>0.97250000000000003</v>
      </c>
      <c r="J23" s="280">
        <v>961</v>
      </c>
      <c r="K23" s="280">
        <v>910</v>
      </c>
      <c r="L23" s="281">
        <v>0.94689999999999996</v>
      </c>
      <c r="M23" s="276">
        <v>0.89</v>
      </c>
      <c r="N23" s="60">
        <v>404485.28</v>
      </c>
      <c r="O23" s="60">
        <v>251427.64</v>
      </c>
      <c r="P23" s="59">
        <v>0.62160000000000004</v>
      </c>
      <c r="Q23" s="59">
        <v>0.62270000000000003</v>
      </c>
      <c r="R23" s="280">
        <v>704</v>
      </c>
      <c r="S23" s="280">
        <v>341</v>
      </c>
      <c r="T23" s="281">
        <v>0.4844</v>
      </c>
      <c r="U23" s="281">
        <v>0.69</v>
      </c>
      <c r="V23" s="58">
        <v>590</v>
      </c>
      <c r="W23" s="58">
        <v>476</v>
      </c>
      <c r="X23" s="59">
        <v>0.80679999999999996</v>
      </c>
      <c r="Y23" s="262"/>
      <c r="Z23" s="250">
        <v>899</v>
      </c>
      <c r="AA23" s="251">
        <v>905</v>
      </c>
      <c r="AB23" s="252">
        <v>1.0066999999999999</v>
      </c>
      <c r="AC23" s="250">
        <v>1160</v>
      </c>
      <c r="AD23" s="251">
        <v>1105</v>
      </c>
      <c r="AE23" s="252">
        <v>0.9526</v>
      </c>
      <c r="AF23" s="253">
        <v>2050773.32</v>
      </c>
      <c r="AG23" s="254">
        <v>1346239.29</v>
      </c>
      <c r="AH23" s="252">
        <v>0.65649999999999997</v>
      </c>
      <c r="AI23" s="250">
        <v>1031</v>
      </c>
      <c r="AJ23" s="251">
        <v>713</v>
      </c>
      <c r="AK23" s="252">
        <v>0.69159999999999999</v>
      </c>
      <c r="AL23" s="9" t="s">
        <v>166</v>
      </c>
    </row>
    <row r="24" spans="1:38" x14ac:dyDescent="0.2">
      <c r="A24" s="57" t="s">
        <v>344</v>
      </c>
      <c r="B24" s="57" t="s">
        <v>26</v>
      </c>
      <c r="C24" s="275">
        <v>122305.24</v>
      </c>
      <c r="D24" s="275">
        <v>524686.93999999994</v>
      </c>
      <c r="E24" s="276">
        <v>0.23310136135654499</v>
      </c>
      <c r="F24" s="58">
        <v>162</v>
      </c>
      <c r="G24" s="58">
        <v>149</v>
      </c>
      <c r="H24" s="59">
        <v>0.91979999999999995</v>
      </c>
      <c r="I24" s="54">
        <v>0.99</v>
      </c>
      <c r="J24" s="280">
        <v>249</v>
      </c>
      <c r="K24" s="280">
        <v>232</v>
      </c>
      <c r="L24" s="281">
        <v>0.93169999999999997</v>
      </c>
      <c r="M24" s="276">
        <v>0.89</v>
      </c>
      <c r="N24" s="60">
        <v>142100.16</v>
      </c>
      <c r="O24" s="60">
        <v>94143.32</v>
      </c>
      <c r="P24" s="59">
        <v>0.66249999999999998</v>
      </c>
      <c r="Q24" s="59">
        <v>0.62909999999999999</v>
      </c>
      <c r="R24" s="280">
        <v>204</v>
      </c>
      <c r="S24" s="280">
        <v>106</v>
      </c>
      <c r="T24" s="281">
        <v>0.51959999999999995</v>
      </c>
      <c r="U24" s="281">
        <v>0.69</v>
      </c>
      <c r="V24" s="58">
        <v>171</v>
      </c>
      <c r="W24" s="58">
        <v>133</v>
      </c>
      <c r="X24" s="59">
        <v>0.77780000000000005</v>
      </c>
      <c r="Y24" s="262"/>
      <c r="Z24" s="250">
        <v>189</v>
      </c>
      <c r="AA24" s="251">
        <v>206</v>
      </c>
      <c r="AB24" s="252">
        <v>1.0899000000000001</v>
      </c>
      <c r="AC24" s="250">
        <v>310</v>
      </c>
      <c r="AD24" s="251">
        <v>269</v>
      </c>
      <c r="AE24" s="252">
        <v>0.86770000000000003</v>
      </c>
      <c r="AF24" s="253">
        <v>560121.86</v>
      </c>
      <c r="AG24" s="254">
        <v>354611.55</v>
      </c>
      <c r="AH24" s="252">
        <v>0.6331</v>
      </c>
      <c r="AI24" s="250">
        <v>254</v>
      </c>
      <c r="AJ24" s="251">
        <v>173</v>
      </c>
      <c r="AK24" s="252">
        <v>0.68110000000000004</v>
      </c>
      <c r="AL24" s="9" t="s">
        <v>166</v>
      </c>
    </row>
    <row r="25" spans="1:38" x14ac:dyDescent="0.2">
      <c r="A25" s="57" t="s">
        <v>153</v>
      </c>
      <c r="B25" s="57" t="s">
        <v>27</v>
      </c>
      <c r="C25" s="275">
        <v>2174209.6</v>
      </c>
      <c r="D25" s="275">
        <v>8926395.1999999993</v>
      </c>
      <c r="E25" s="276">
        <v>0.24357084257259901</v>
      </c>
      <c r="F25" s="58">
        <v>5173</v>
      </c>
      <c r="G25" s="58">
        <v>4708</v>
      </c>
      <c r="H25" s="59">
        <v>0.91010000000000002</v>
      </c>
      <c r="I25" s="54">
        <v>0.93369999999999997</v>
      </c>
      <c r="J25" s="280">
        <v>6965</v>
      </c>
      <c r="K25" s="280">
        <v>6093</v>
      </c>
      <c r="L25" s="281">
        <v>0.87480000000000002</v>
      </c>
      <c r="M25" s="276">
        <v>0.87329999999999997</v>
      </c>
      <c r="N25" s="60">
        <v>2532089.9700000002</v>
      </c>
      <c r="O25" s="60">
        <v>1587605.15</v>
      </c>
      <c r="P25" s="59">
        <v>0.627</v>
      </c>
      <c r="Q25" s="59">
        <v>0.61050000000000004</v>
      </c>
      <c r="R25" s="280">
        <v>4403</v>
      </c>
      <c r="S25" s="280">
        <v>1853</v>
      </c>
      <c r="T25" s="281">
        <v>0.42080000000000001</v>
      </c>
      <c r="U25" s="281">
        <v>0.66930000000000001</v>
      </c>
      <c r="V25" s="58">
        <v>4232</v>
      </c>
      <c r="W25" s="58">
        <v>3628</v>
      </c>
      <c r="X25" s="59">
        <v>0.85729999999999995</v>
      </c>
      <c r="Y25" s="262"/>
      <c r="Z25" s="250">
        <v>5332</v>
      </c>
      <c r="AA25" s="251">
        <v>5240</v>
      </c>
      <c r="AB25" s="252">
        <v>0.98270000000000002</v>
      </c>
      <c r="AC25" s="250">
        <v>7603</v>
      </c>
      <c r="AD25" s="251">
        <v>6484</v>
      </c>
      <c r="AE25" s="252">
        <v>0.8528</v>
      </c>
      <c r="AF25" s="253">
        <v>10788858.869999999</v>
      </c>
      <c r="AG25" s="254">
        <v>6838084.1799999997</v>
      </c>
      <c r="AH25" s="252">
        <v>0.63380000000000003</v>
      </c>
      <c r="AI25" s="250">
        <v>5608</v>
      </c>
      <c r="AJ25" s="251">
        <v>3602</v>
      </c>
      <c r="AK25" s="252">
        <v>0.64229999999999998</v>
      </c>
      <c r="AL25" s="9" t="s">
        <v>166</v>
      </c>
    </row>
    <row r="26" spans="1:38" x14ac:dyDescent="0.2">
      <c r="A26" s="57" t="s">
        <v>152</v>
      </c>
      <c r="B26" s="57" t="s">
        <v>28</v>
      </c>
      <c r="C26" s="275">
        <v>1139828.56</v>
      </c>
      <c r="D26" s="275">
        <v>4910963.59</v>
      </c>
      <c r="E26" s="276">
        <v>0.232098760072461</v>
      </c>
      <c r="F26" s="58">
        <v>2756</v>
      </c>
      <c r="G26" s="58">
        <v>2490</v>
      </c>
      <c r="H26" s="59">
        <v>0.90349999999999997</v>
      </c>
      <c r="I26" s="54">
        <v>0.99</v>
      </c>
      <c r="J26" s="280">
        <v>3873</v>
      </c>
      <c r="K26" s="280">
        <v>3017</v>
      </c>
      <c r="L26" s="281">
        <v>0.77900000000000003</v>
      </c>
      <c r="M26" s="276">
        <v>0.79730000000000001</v>
      </c>
      <c r="N26" s="60">
        <v>1282782.57</v>
      </c>
      <c r="O26" s="60">
        <v>809481.93</v>
      </c>
      <c r="P26" s="59">
        <v>0.63100000000000001</v>
      </c>
      <c r="Q26" s="59">
        <v>0.63670000000000004</v>
      </c>
      <c r="R26" s="280">
        <v>2307</v>
      </c>
      <c r="S26" s="280">
        <v>1043</v>
      </c>
      <c r="T26" s="281">
        <v>0.4521</v>
      </c>
      <c r="U26" s="281">
        <v>0.68889999999999996</v>
      </c>
      <c r="V26" s="58">
        <v>2054</v>
      </c>
      <c r="W26" s="58">
        <v>1807</v>
      </c>
      <c r="X26" s="59">
        <v>0.87970000000000004</v>
      </c>
      <c r="Y26" s="262"/>
      <c r="Z26" s="250">
        <v>3019</v>
      </c>
      <c r="AA26" s="251">
        <v>3097</v>
      </c>
      <c r="AB26" s="252">
        <v>1.0258</v>
      </c>
      <c r="AC26" s="250">
        <v>4017</v>
      </c>
      <c r="AD26" s="251">
        <v>3602</v>
      </c>
      <c r="AE26" s="252">
        <v>0.89670000000000005</v>
      </c>
      <c r="AF26" s="253">
        <v>5783039.7599999998</v>
      </c>
      <c r="AG26" s="254">
        <v>3780966.96</v>
      </c>
      <c r="AH26" s="252">
        <v>0.65380000000000005</v>
      </c>
      <c r="AI26" s="250">
        <v>3064</v>
      </c>
      <c r="AJ26" s="251">
        <v>1927</v>
      </c>
      <c r="AK26" s="252">
        <v>0.62890000000000001</v>
      </c>
      <c r="AL26" s="9" t="s">
        <v>166</v>
      </c>
    </row>
    <row r="27" spans="1:38" x14ac:dyDescent="0.2">
      <c r="A27" s="57" t="s">
        <v>152</v>
      </c>
      <c r="B27" s="57" t="s">
        <v>29</v>
      </c>
      <c r="C27" s="275">
        <v>1896872.09</v>
      </c>
      <c r="D27" s="275">
        <v>8319636.3099999996</v>
      </c>
      <c r="E27" s="276">
        <v>0.22799940037282701</v>
      </c>
      <c r="F27" s="58">
        <v>3056</v>
      </c>
      <c r="G27" s="58">
        <v>2774</v>
      </c>
      <c r="H27" s="59">
        <v>0.90769999999999995</v>
      </c>
      <c r="I27" s="54">
        <v>0.95130000000000003</v>
      </c>
      <c r="J27" s="280">
        <v>4415</v>
      </c>
      <c r="K27" s="280">
        <v>3602</v>
      </c>
      <c r="L27" s="281">
        <v>0.81589999999999996</v>
      </c>
      <c r="M27" s="276">
        <v>0.81940000000000002</v>
      </c>
      <c r="N27" s="60">
        <v>2145579.08</v>
      </c>
      <c r="O27" s="60">
        <v>1486662.87</v>
      </c>
      <c r="P27" s="59">
        <v>0.69289999999999996</v>
      </c>
      <c r="Q27" s="59">
        <v>0.68679999999999997</v>
      </c>
      <c r="R27" s="280">
        <v>2623</v>
      </c>
      <c r="S27" s="280">
        <v>1245</v>
      </c>
      <c r="T27" s="281">
        <v>0.47460000000000002</v>
      </c>
      <c r="U27" s="281">
        <v>0.69</v>
      </c>
      <c r="V27" s="58">
        <v>2540</v>
      </c>
      <c r="W27" s="58">
        <v>1999</v>
      </c>
      <c r="X27" s="59">
        <v>0.78700000000000003</v>
      </c>
      <c r="Y27" s="262"/>
      <c r="Z27" s="250">
        <v>3456</v>
      </c>
      <c r="AA27" s="251">
        <v>3519</v>
      </c>
      <c r="AB27" s="252">
        <v>1.0182</v>
      </c>
      <c r="AC27" s="250">
        <v>4884</v>
      </c>
      <c r="AD27" s="251">
        <v>4140</v>
      </c>
      <c r="AE27" s="252">
        <v>0.84770000000000001</v>
      </c>
      <c r="AF27" s="253">
        <v>10605205.050000001</v>
      </c>
      <c r="AG27" s="254">
        <v>7628507.4400000004</v>
      </c>
      <c r="AH27" s="252">
        <v>0.71930000000000005</v>
      </c>
      <c r="AI27" s="250">
        <v>3632</v>
      </c>
      <c r="AJ27" s="251">
        <v>2521</v>
      </c>
      <c r="AK27" s="252">
        <v>0.69410000000000005</v>
      </c>
      <c r="AL27" s="9" t="s">
        <v>166</v>
      </c>
    </row>
    <row r="28" spans="1:38" x14ac:dyDescent="0.2">
      <c r="A28" s="57" t="s">
        <v>152</v>
      </c>
      <c r="B28" s="57" t="s">
        <v>30</v>
      </c>
      <c r="C28" s="275">
        <v>9056517</v>
      </c>
      <c r="D28" s="275">
        <v>37672279.619999997</v>
      </c>
      <c r="E28" s="276">
        <v>0.240402680468318</v>
      </c>
      <c r="F28" s="58">
        <v>13816</v>
      </c>
      <c r="G28" s="58">
        <v>12328</v>
      </c>
      <c r="H28" s="59">
        <v>0.89229999999999998</v>
      </c>
      <c r="I28" s="54">
        <v>0.97989999999999999</v>
      </c>
      <c r="J28" s="280">
        <v>18639</v>
      </c>
      <c r="K28" s="280">
        <v>15106</v>
      </c>
      <c r="L28" s="281">
        <v>0.8105</v>
      </c>
      <c r="M28" s="276">
        <v>0.82</v>
      </c>
      <c r="N28" s="60">
        <v>10484142.09</v>
      </c>
      <c r="O28" s="60">
        <v>6984128.1500000004</v>
      </c>
      <c r="P28" s="59">
        <v>0.66620000000000001</v>
      </c>
      <c r="Q28" s="59">
        <v>0.66080000000000005</v>
      </c>
      <c r="R28" s="280">
        <v>12370</v>
      </c>
      <c r="S28" s="280">
        <v>5624</v>
      </c>
      <c r="T28" s="281">
        <v>0.4546</v>
      </c>
      <c r="U28" s="281">
        <v>0.67769999999999997</v>
      </c>
      <c r="V28" s="58">
        <v>10345</v>
      </c>
      <c r="W28" s="58">
        <v>7924</v>
      </c>
      <c r="X28" s="59">
        <v>0.76600000000000001</v>
      </c>
      <c r="Y28" s="262"/>
      <c r="Z28" s="250">
        <v>14134</v>
      </c>
      <c r="AA28" s="251">
        <v>14254</v>
      </c>
      <c r="AB28" s="252">
        <v>1.0085</v>
      </c>
      <c r="AC28" s="250">
        <v>19714</v>
      </c>
      <c r="AD28" s="251">
        <v>16480</v>
      </c>
      <c r="AE28" s="252">
        <v>0.83599999999999997</v>
      </c>
      <c r="AF28" s="253">
        <v>46636288.689999998</v>
      </c>
      <c r="AG28" s="254">
        <v>31502301.789999999</v>
      </c>
      <c r="AH28" s="252">
        <v>0.67549999999999999</v>
      </c>
      <c r="AI28" s="250">
        <v>15456</v>
      </c>
      <c r="AJ28" s="251">
        <v>9817</v>
      </c>
      <c r="AK28" s="252">
        <v>0.63519999999999999</v>
      </c>
      <c r="AL28" s="9" t="s">
        <v>166</v>
      </c>
    </row>
    <row r="29" spans="1:38" x14ac:dyDescent="0.2">
      <c r="A29" s="57" t="s">
        <v>167</v>
      </c>
      <c r="B29" s="57" t="s">
        <v>31</v>
      </c>
      <c r="C29" s="275">
        <v>518333.5</v>
      </c>
      <c r="D29" s="275">
        <v>2180623.12</v>
      </c>
      <c r="E29" s="276">
        <v>0.23769971768436499</v>
      </c>
      <c r="F29" s="58">
        <v>511</v>
      </c>
      <c r="G29" s="58">
        <v>486</v>
      </c>
      <c r="H29" s="59">
        <v>0.95109999999999995</v>
      </c>
      <c r="I29" s="54">
        <v>0.99</v>
      </c>
      <c r="J29" s="280">
        <v>779</v>
      </c>
      <c r="K29" s="280">
        <v>714</v>
      </c>
      <c r="L29" s="281">
        <v>0.91659999999999997</v>
      </c>
      <c r="M29" s="276">
        <v>0.89</v>
      </c>
      <c r="N29" s="60">
        <v>578824.68000000005</v>
      </c>
      <c r="O29" s="60">
        <v>410724.24</v>
      </c>
      <c r="P29" s="59">
        <v>0.70960000000000001</v>
      </c>
      <c r="Q29" s="59">
        <v>0.69</v>
      </c>
      <c r="R29" s="280">
        <v>596</v>
      </c>
      <c r="S29" s="280">
        <v>326</v>
      </c>
      <c r="T29" s="281">
        <v>0.54700000000000004</v>
      </c>
      <c r="U29" s="281">
        <v>0.69</v>
      </c>
      <c r="V29" s="58">
        <v>442</v>
      </c>
      <c r="W29" s="58">
        <v>321</v>
      </c>
      <c r="X29" s="59">
        <v>0.72619999999999996</v>
      </c>
      <c r="Y29" s="262"/>
      <c r="Z29" s="250">
        <v>619</v>
      </c>
      <c r="AA29" s="251">
        <v>663</v>
      </c>
      <c r="AB29" s="252">
        <v>1.0710999999999999</v>
      </c>
      <c r="AC29" s="250">
        <v>958</v>
      </c>
      <c r="AD29" s="251">
        <v>897</v>
      </c>
      <c r="AE29" s="252">
        <v>0.93630000000000002</v>
      </c>
      <c r="AF29" s="253">
        <v>2509079.5499999998</v>
      </c>
      <c r="AG29" s="254">
        <v>1647518.68</v>
      </c>
      <c r="AH29" s="252">
        <v>0.65659999999999996</v>
      </c>
      <c r="AI29" s="250">
        <v>855</v>
      </c>
      <c r="AJ29" s="251">
        <v>622</v>
      </c>
      <c r="AK29" s="252">
        <v>0.72750000000000004</v>
      </c>
      <c r="AL29" s="9" t="s">
        <v>166</v>
      </c>
    </row>
    <row r="30" spans="1:38" x14ac:dyDescent="0.2">
      <c r="A30" s="57" t="s">
        <v>167</v>
      </c>
      <c r="B30" s="57" t="s">
        <v>32</v>
      </c>
      <c r="C30" s="275">
        <v>568934.79</v>
      </c>
      <c r="D30" s="275">
        <v>2446600.16</v>
      </c>
      <c r="E30" s="276">
        <v>0.23254097637269799</v>
      </c>
      <c r="F30" s="58">
        <v>503</v>
      </c>
      <c r="G30" s="58">
        <v>482</v>
      </c>
      <c r="H30" s="59">
        <v>0.95830000000000004</v>
      </c>
      <c r="I30" s="54">
        <v>0.99</v>
      </c>
      <c r="J30" s="280">
        <v>843</v>
      </c>
      <c r="K30" s="280">
        <v>746</v>
      </c>
      <c r="L30" s="281">
        <v>0.88490000000000002</v>
      </c>
      <c r="M30" s="276">
        <v>0.89</v>
      </c>
      <c r="N30" s="60">
        <v>602288.74</v>
      </c>
      <c r="O30" s="60">
        <v>442753.46</v>
      </c>
      <c r="P30" s="59">
        <v>0.73509999999999998</v>
      </c>
      <c r="Q30" s="59">
        <v>0.69</v>
      </c>
      <c r="R30" s="280">
        <v>592</v>
      </c>
      <c r="S30" s="280">
        <v>350</v>
      </c>
      <c r="T30" s="281">
        <v>0.59119999999999995</v>
      </c>
      <c r="U30" s="281">
        <v>0.69</v>
      </c>
      <c r="V30" s="58">
        <v>469</v>
      </c>
      <c r="W30" s="58">
        <v>347</v>
      </c>
      <c r="X30" s="59">
        <v>0.7399</v>
      </c>
      <c r="Y30" s="262"/>
      <c r="Z30" s="250">
        <v>716</v>
      </c>
      <c r="AA30" s="251">
        <v>772</v>
      </c>
      <c r="AB30" s="252">
        <v>1.0782</v>
      </c>
      <c r="AC30" s="250">
        <v>1087</v>
      </c>
      <c r="AD30" s="251">
        <v>1014</v>
      </c>
      <c r="AE30" s="252">
        <v>0.93279999999999996</v>
      </c>
      <c r="AF30" s="253">
        <v>3032884.52</v>
      </c>
      <c r="AG30" s="254">
        <v>2196211.0299999998</v>
      </c>
      <c r="AH30" s="252">
        <v>0.72409999999999997</v>
      </c>
      <c r="AI30" s="250">
        <v>959</v>
      </c>
      <c r="AJ30" s="251">
        <v>721</v>
      </c>
      <c r="AK30" s="252">
        <v>0.75180000000000002</v>
      </c>
      <c r="AL30" s="9" t="s">
        <v>166</v>
      </c>
    </row>
    <row r="31" spans="1:38" x14ac:dyDescent="0.2">
      <c r="A31" s="57" t="s">
        <v>142</v>
      </c>
      <c r="B31" s="57" t="s">
        <v>33</v>
      </c>
      <c r="C31" s="275">
        <v>3035355.15</v>
      </c>
      <c r="D31" s="275">
        <v>12447404.43</v>
      </c>
      <c r="E31" s="276">
        <v>0.243854465167402</v>
      </c>
      <c r="F31" s="58">
        <v>3585</v>
      </c>
      <c r="G31" s="58">
        <v>3359</v>
      </c>
      <c r="H31" s="59">
        <v>0.93700000000000006</v>
      </c>
      <c r="I31" s="54">
        <v>0.99</v>
      </c>
      <c r="J31" s="280">
        <v>4835</v>
      </c>
      <c r="K31" s="280">
        <v>4348</v>
      </c>
      <c r="L31" s="281">
        <v>0.89929999999999999</v>
      </c>
      <c r="M31" s="276">
        <v>0.89</v>
      </c>
      <c r="N31" s="60">
        <v>3375600.8</v>
      </c>
      <c r="O31" s="60">
        <v>2337973.77</v>
      </c>
      <c r="P31" s="59">
        <v>0.69259999999999999</v>
      </c>
      <c r="Q31" s="59">
        <v>0.69</v>
      </c>
      <c r="R31" s="280">
        <v>3783</v>
      </c>
      <c r="S31" s="280">
        <v>1944</v>
      </c>
      <c r="T31" s="281">
        <v>0.51390000000000002</v>
      </c>
      <c r="U31" s="281">
        <v>0.69</v>
      </c>
      <c r="V31" s="58">
        <v>3011</v>
      </c>
      <c r="W31" s="58">
        <v>2517</v>
      </c>
      <c r="X31" s="59">
        <v>0.83589999999999998</v>
      </c>
      <c r="Y31" s="262"/>
      <c r="Z31" s="250">
        <v>4244</v>
      </c>
      <c r="AA31" s="251">
        <v>4549</v>
      </c>
      <c r="AB31" s="252">
        <v>1.0719000000000001</v>
      </c>
      <c r="AC31" s="250">
        <v>5985</v>
      </c>
      <c r="AD31" s="251">
        <v>5214</v>
      </c>
      <c r="AE31" s="252">
        <v>0.87119999999999997</v>
      </c>
      <c r="AF31" s="253">
        <v>13958043.609999999</v>
      </c>
      <c r="AG31" s="254">
        <v>10104344.050000001</v>
      </c>
      <c r="AH31" s="252">
        <v>0.72389999999999999</v>
      </c>
      <c r="AI31" s="250">
        <v>5160</v>
      </c>
      <c r="AJ31" s="251">
        <v>3716</v>
      </c>
      <c r="AK31" s="252">
        <v>0.72019999999999995</v>
      </c>
      <c r="AL31" s="9" t="s">
        <v>166</v>
      </c>
    </row>
    <row r="32" spans="1:38" x14ac:dyDescent="0.2">
      <c r="A32" s="57" t="s">
        <v>142</v>
      </c>
      <c r="B32" s="57" t="s">
        <v>34</v>
      </c>
      <c r="C32" s="275">
        <v>566936.07999999996</v>
      </c>
      <c r="D32" s="275">
        <v>2133664.42</v>
      </c>
      <c r="E32" s="276">
        <v>0.26571005013056398</v>
      </c>
      <c r="F32" s="58">
        <v>928</v>
      </c>
      <c r="G32" s="58">
        <v>822</v>
      </c>
      <c r="H32" s="59">
        <v>0.88580000000000003</v>
      </c>
      <c r="I32" s="54">
        <v>0.99</v>
      </c>
      <c r="J32" s="280">
        <v>1263</v>
      </c>
      <c r="K32" s="280">
        <v>956</v>
      </c>
      <c r="L32" s="281">
        <v>0.75690000000000002</v>
      </c>
      <c r="M32" s="276">
        <v>0.75890000000000002</v>
      </c>
      <c r="N32" s="60">
        <v>579850.93000000005</v>
      </c>
      <c r="O32" s="60">
        <v>410240.96</v>
      </c>
      <c r="P32" s="59">
        <v>0.70750000000000002</v>
      </c>
      <c r="Q32" s="59">
        <v>0.69</v>
      </c>
      <c r="R32" s="280">
        <v>713</v>
      </c>
      <c r="S32" s="280">
        <v>383</v>
      </c>
      <c r="T32" s="281">
        <v>0.53720000000000001</v>
      </c>
      <c r="U32" s="281">
        <v>0.69</v>
      </c>
      <c r="V32" s="58">
        <v>702</v>
      </c>
      <c r="W32" s="58">
        <v>565</v>
      </c>
      <c r="X32" s="59">
        <v>0.80479999999999996</v>
      </c>
      <c r="Y32" s="262"/>
      <c r="Z32" s="250">
        <v>834</v>
      </c>
      <c r="AA32" s="251">
        <v>860</v>
      </c>
      <c r="AB32" s="252">
        <v>1.0311999999999999</v>
      </c>
      <c r="AC32" s="250">
        <v>1234</v>
      </c>
      <c r="AD32" s="251">
        <v>1039</v>
      </c>
      <c r="AE32" s="252">
        <v>0.84199999999999997</v>
      </c>
      <c r="AF32" s="253">
        <v>2629292.1800000002</v>
      </c>
      <c r="AG32" s="254">
        <v>1788035.59</v>
      </c>
      <c r="AH32" s="252">
        <v>0.68</v>
      </c>
      <c r="AI32" s="250">
        <v>981</v>
      </c>
      <c r="AJ32" s="251">
        <v>665</v>
      </c>
      <c r="AK32" s="252">
        <v>0.67789999999999995</v>
      </c>
      <c r="AL32" s="9" t="s">
        <v>166</v>
      </c>
    </row>
    <row r="33" spans="1:38" x14ac:dyDescent="0.2">
      <c r="A33" s="57" t="s">
        <v>152</v>
      </c>
      <c r="B33" s="57" t="s">
        <v>35</v>
      </c>
      <c r="C33" s="275">
        <v>1255730.52</v>
      </c>
      <c r="D33" s="275">
        <v>5457761.5800000001</v>
      </c>
      <c r="E33" s="276">
        <v>0.230081600596412</v>
      </c>
      <c r="F33" s="58">
        <v>1981</v>
      </c>
      <c r="G33" s="58">
        <v>1835</v>
      </c>
      <c r="H33" s="59">
        <v>0.92630000000000001</v>
      </c>
      <c r="I33" s="54">
        <v>0.98099999999999998</v>
      </c>
      <c r="J33" s="280">
        <v>2509</v>
      </c>
      <c r="K33" s="280">
        <v>2229</v>
      </c>
      <c r="L33" s="281">
        <v>0.88839999999999997</v>
      </c>
      <c r="M33" s="276">
        <v>0.89</v>
      </c>
      <c r="N33" s="60">
        <v>1541057.96</v>
      </c>
      <c r="O33" s="60">
        <v>981809.43</v>
      </c>
      <c r="P33" s="59">
        <v>0.6371</v>
      </c>
      <c r="Q33" s="59">
        <v>0.64780000000000004</v>
      </c>
      <c r="R33" s="280">
        <v>1812</v>
      </c>
      <c r="S33" s="280">
        <v>907</v>
      </c>
      <c r="T33" s="281">
        <v>0.50060000000000004</v>
      </c>
      <c r="U33" s="281">
        <v>0.69</v>
      </c>
      <c r="V33" s="58">
        <v>1624</v>
      </c>
      <c r="W33" s="58">
        <v>1372</v>
      </c>
      <c r="X33" s="59">
        <v>0.8448</v>
      </c>
      <c r="Y33" s="262"/>
      <c r="Z33" s="250">
        <v>2221</v>
      </c>
      <c r="AA33" s="251">
        <v>2172</v>
      </c>
      <c r="AB33" s="252">
        <v>0.97789999999999999</v>
      </c>
      <c r="AC33" s="250">
        <v>2962</v>
      </c>
      <c r="AD33" s="251">
        <v>2708</v>
      </c>
      <c r="AE33" s="252">
        <v>0.91420000000000001</v>
      </c>
      <c r="AF33" s="253">
        <v>6912578.6600000001</v>
      </c>
      <c r="AG33" s="254">
        <v>4640563.4000000004</v>
      </c>
      <c r="AH33" s="252">
        <v>0.67130000000000001</v>
      </c>
      <c r="AI33" s="250">
        <v>2478</v>
      </c>
      <c r="AJ33" s="251">
        <v>1802</v>
      </c>
      <c r="AK33" s="252">
        <v>0.72719999999999996</v>
      </c>
      <c r="AL33" s="9" t="s">
        <v>166</v>
      </c>
    </row>
    <row r="34" spans="1:38" x14ac:dyDescent="0.2">
      <c r="A34" s="57" t="s">
        <v>142</v>
      </c>
      <c r="B34" s="57" t="s">
        <v>36</v>
      </c>
      <c r="C34" s="275">
        <v>3814873.63</v>
      </c>
      <c r="D34" s="275">
        <v>15589313.49</v>
      </c>
      <c r="E34" s="276">
        <v>0.24471081631959701</v>
      </c>
      <c r="F34" s="58">
        <v>6785</v>
      </c>
      <c r="G34" s="58">
        <v>6194</v>
      </c>
      <c r="H34" s="59">
        <v>0.91290000000000004</v>
      </c>
      <c r="I34" s="54">
        <v>0.96540000000000004</v>
      </c>
      <c r="J34" s="280">
        <v>8189</v>
      </c>
      <c r="K34" s="280">
        <v>7347</v>
      </c>
      <c r="L34" s="281">
        <v>0.8972</v>
      </c>
      <c r="M34" s="276">
        <v>0.89</v>
      </c>
      <c r="N34" s="60">
        <v>4090331.87</v>
      </c>
      <c r="O34" s="60">
        <v>2851287.13</v>
      </c>
      <c r="P34" s="59">
        <v>0.69710000000000005</v>
      </c>
      <c r="Q34" s="59">
        <v>0.69</v>
      </c>
      <c r="R34" s="280">
        <v>5507</v>
      </c>
      <c r="S34" s="280">
        <v>2868</v>
      </c>
      <c r="T34" s="281">
        <v>0.52080000000000004</v>
      </c>
      <c r="U34" s="281">
        <v>0.69</v>
      </c>
      <c r="V34" s="58">
        <v>5167</v>
      </c>
      <c r="W34" s="58">
        <v>4133</v>
      </c>
      <c r="X34" s="59">
        <v>0.79990000000000006</v>
      </c>
      <c r="Y34" s="262"/>
      <c r="Z34" s="250">
        <v>8273</v>
      </c>
      <c r="AA34" s="251">
        <v>8290</v>
      </c>
      <c r="AB34" s="252">
        <v>1.0021</v>
      </c>
      <c r="AC34" s="250">
        <v>9910</v>
      </c>
      <c r="AD34" s="251">
        <v>8772</v>
      </c>
      <c r="AE34" s="252">
        <v>0.88519999999999999</v>
      </c>
      <c r="AF34" s="253">
        <v>17704322.739999998</v>
      </c>
      <c r="AG34" s="254">
        <v>12777651.18</v>
      </c>
      <c r="AH34" s="252">
        <v>0.72170000000000001</v>
      </c>
      <c r="AI34" s="250">
        <v>7393</v>
      </c>
      <c r="AJ34" s="251">
        <v>5232</v>
      </c>
      <c r="AK34" s="252">
        <v>0.7077</v>
      </c>
      <c r="AL34" s="9" t="s">
        <v>166</v>
      </c>
    </row>
    <row r="35" spans="1:38" x14ac:dyDescent="0.2">
      <c r="A35" s="57" t="s">
        <v>304</v>
      </c>
      <c r="B35" s="57" t="s">
        <v>143</v>
      </c>
      <c r="C35" s="275">
        <v>649398.51</v>
      </c>
      <c r="D35" s="275">
        <v>2828244.36</v>
      </c>
      <c r="E35" s="276">
        <v>0.229611881909666</v>
      </c>
      <c r="F35" s="58">
        <v>1651</v>
      </c>
      <c r="G35" s="58">
        <v>1239</v>
      </c>
      <c r="H35" s="59">
        <v>0.75049999999999994</v>
      </c>
      <c r="I35" s="54">
        <v>0.7944</v>
      </c>
      <c r="J35" s="280">
        <v>2250</v>
      </c>
      <c r="K35" s="280">
        <v>1660</v>
      </c>
      <c r="L35" s="281">
        <v>0.73780000000000001</v>
      </c>
      <c r="M35" s="276">
        <v>0.74209999999999998</v>
      </c>
      <c r="N35" s="60">
        <v>708232.29</v>
      </c>
      <c r="O35" s="60">
        <v>435151.22</v>
      </c>
      <c r="P35" s="59">
        <v>0.61439999999999995</v>
      </c>
      <c r="Q35" s="59">
        <v>0.62839999999999996</v>
      </c>
      <c r="R35" s="280">
        <v>1397</v>
      </c>
      <c r="S35" s="280">
        <v>667</v>
      </c>
      <c r="T35" s="281">
        <v>0.47749999999999998</v>
      </c>
      <c r="U35" s="281">
        <v>0.69</v>
      </c>
      <c r="V35" s="58">
        <v>973</v>
      </c>
      <c r="W35" s="58">
        <v>781</v>
      </c>
      <c r="X35" s="59">
        <v>0.80269999999999997</v>
      </c>
      <c r="Y35" s="262"/>
      <c r="Z35" s="250">
        <v>2071</v>
      </c>
      <c r="AA35" s="251">
        <v>1632</v>
      </c>
      <c r="AB35" s="252">
        <v>0.78800000000000003</v>
      </c>
      <c r="AC35" s="250">
        <v>2450</v>
      </c>
      <c r="AD35" s="251">
        <v>1925</v>
      </c>
      <c r="AE35" s="252">
        <v>0.78569999999999995</v>
      </c>
      <c r="AF35" s="253">
        <v>3014070.75</v>
      </c>
      <c r="AG35" s="254">
        <v>1912141.41</v>
      </c>
      <c r="AH35" s="252">
        <v>0.63439999999999996</v>
      </c>
      <c r="AI35" s="250">
        <v>1861</v>
      </c>
      <c r="AJ35" s="251">
        <v>1173</v>
      </c>
      <c r="AK35" s="252">
        <v>0.63029999999999997</v>
      </c>
      <c r="AL35" s="9" t="s">
        <v>166</v>
      </c>
    </row>
    <row r="36" spans="1:38" x14ac:dyDescent="0.2">
      <c r="A36" s="57" t="s">
        <v>304</v>
      </c>
      <c r="B36" s="57" t="s">
        <v>144</v>
      </c>
      <c r="C36" s="275">
        <v>709843.65</v>
      </c>
      <c r="D36" s="275">
        <v>3125745.62</v>
      </c>
      <c r="E36" s="276">
        <v>0.22709578330945601</v>
      </c>
      <c r="F36" s="58">
        <v>1553</v>
      </c>
      <c r="G36" s="58">
        <v>1269</v>
      </c>
      <c r="H36" s="59">
        <v>0.81710000000000005</v>
      </c>
      <c r="I36" s="54">
        <v>0.9355</v>
      </c>
      <c r="J36" s="280">
        <v>2536</v>
      </c>
      <c r="K36" s="280">
        <v>1671</v>
      </c>
      <c r="L36" s="281">
        <v>0.65890000000000004</v>
      </c>
      <c r="M36" s="276">
        <v>0.67210000000000003</v>
      </c>
      <c r="N36" s="60">
        <v>785649.32</v>
      </c>
      <c r="O36" s="60">
        <v>504313.17</v>
      </c>
      <c r="P36" s="59">
        <v>0.64190000000000003</v>
      </c>
      <c r="Q36" s="59">
        <v>0.64500000000000002</v>
      </c>
      <c r="R36" s="280">
        <v>1407</v>
      </c>
      <c r="S36" s="280">
        <v>693</v>
      </c>
      <c r="T36" s="281">
        <v>0.49249999999999999</v>
      </c>
      <c r="U36" s="281">
        <v>0.69</v>
      </c>
      <c r="V36" s="58">
        <v>1062</v>
      </c>
      <c r="W36" s="58">
        <v>857</v>
      </c>
      <c r="X36" s="59">
        <v>0.80700000000000005</v>
      </c>
      <c r="Y36" s="262"/>
      <c r="Z36" s="250">
        <v>1661</v>
      </c>
      <c r="AA36" s="251">
        <v>1563</v>
      </c>
      <c r="AB36" s="252">
        <v>0.94099999999999995</v>
      </c>
      <c r="AC36" s="250">
        <v>2230</v>
      </c>
      <c r="AD36" s="251">
        <v>2018</v>
      </c>
      <c r="AE36" s="252">
        <v>0.90490000000000004</v>
      </c>
      <c r="AF36" s="253">
        <v>3571770.62</v>
      </c>
      <c r="AG36" s="254">
        <v>2242614.73</v>
      </c>
      <c r="AH36" s="252">
        <v>0.62790000000000001</v>
      </c>
      <c r="AI36" s="250">
        <v>1802</v>
      </c>
      <c r="AJ36" s="251">
        <v>1073</v>
      </c>
      <c r="AK36" s="252">
        <v>0.59540000000000004</v>
      </c>
      <c r="AL36" s="9" t="s">
        <v>166</v>
      </c>
    </row>
    <row r="37" spans="1:38" x14ac:dyDescent="0.2">
      <c r="A37" s="57" t="s">
        <v>142</v>
      </c>
      <c r="B37" s="57" t="s">
        <v>39</v>
      </c>
      <c r="C37" s="275">
        <v>5519443.3300000001</v>
      </c>
      <c r="D37" s="275">
        <v>22716952.82</v>
      </c>
      <c r="E37" s="276">
        <v>0.242965831453446</v>
      </c>
      <c r="F37" s="58">
        <v>10943</v>
      </c>
      <c r="G37" s="58">
        <v>10224</v>
      </c>
      <c r="H37" s="59">
        <v>0.93430000000000002</v>
      </c>
      <c r="I37" s="54">
        <v>0.99</v>
      </c>
      <c r="J37" s="280">
        <v>13141</v>
      </c>
      <c r="K37" s="280">
        <v>11453</v>
      </c>
      <c r="L37" s="281">
        <v>0.87150000000000005</v>
      </c>
      <c r="M37" s="276">
        <v>0.87960000000000005</v>
      </c>
      <c r="N37" s="60">
        <v>6424710.6900000004</v>
      </c>
      <c r="O37" s="60">
        <v>4147222.87</v>
      </c>
      <c r="P37" s="59">
        <v>0.64549999999999996</v>
      </c>
      <c r="Q37" s="59">
        <v>0.63260000000000005</v>
      </c>
      <c r="R37" s="280">
        <v>9002</v>
      </c>
      <c r="S37" s="280">
        <v>4147</v>
      </c>
      <c r="T37" s="281">
        <v>0.4607</v>
      </c>
      <c r="U37" s="281">
        <v>0.69</v>
      </c>
      <c r="V37" s="58">
        <v>8592</v>
      </c>
      <c r="W37" s="58">
        <v>6740</v>
      </c>
      <c r="X37" s="59">
        <v>0.78449999999999998</v>
      </c>
      <c r="Y37" s="262"/>
      <c r="Z37" s="250">
        <v>12135</v>
      </c>
      <c r="AA37" s="251">
        <v>12377</v>
      </c>
      <c r="AB37" s="252">
        <v>1.0199</v>
      </c>
      <c r="AC37" s="250">
        <v>14524</v>
      </c>
      <c r="AD37" s="251">
        <v>12937</v>
      </c>
      <c r="AE37" s="252">
        <v>0.89070000000000005</v>
      </c>
      <c r="AF37" s="253">
        <v>27749250.690000001</v>
      </c>
      <c r="AG37" s="254">
        <v>18433419</v>
      </c>
      <c r="AH37" s="252">
        <v>0.6643</v>
      </c>
      <c r="AI37" s="250">
        <v>11490</v>
      </c>
      <c r="AJ37" s="251">
        <v>7519</v>
      </c>
      <c r="AK37" s="252">
        <v>0.65439999999999998</v>
      </c>
      <c r="AL37" s="9" t="s">
        <v>166</v>
      </c>
    </row>
    <row r="38" spans="1:38" x14ac:dyDescent="0.2">
      <c r="A38" s="57" t="s">
        <v>304</v>
      </c>
      <c r="B38" s="57" t="s">
        <v>40</v>
      </c>
      <c r="C38" s="275">
        <v>1292164.8600000001</v>
      </c>
      <c r="D38" s="275">
        <v>5275374.21</v>
      </c>
      <c r="E38" s="276">
        <v>0.24494278672223299</v>
      </c>
      <c r="F38" s="58">
        <v>1987</v>
      </c>
      <c r="G38" s="58">
        <v>1913</v>
      </c>
      <c r="H38" s="59">
        <v>0.96279999999999999</v>
      </c>
      <c r="I38" s="54">
        <v>0.99</v>
      </c>
      <c r="J38" s="280">
        <v>2854</v>
      </c>
      <c r="K38" s="280">
        <v>2477</v>
      </c>
      <c r="L38" s="281">
        <v>0.8679</v>
      </c>
      <c r="M38" s="276">
        <v>0.88229999999999997</v>
      </c>
      <c r="N38" s="60">
        <v>1372254.51</v>
      </c>
      <c r="O38" s="60">
        <v>941293.09</v>
      </c>
      <c r="P38" s="59">
        <v>0.68589999999999995</v>
      </c>
      <c r="Q38" s="59">
        <v>0.67600000000000005</v>
      </c>
      <c r="R38" s="280">
        <v>1888</v>
      </c>
      <c r="S38" s="280">
        <v>1005</v>
      </c>
      <c r="T38" s="281">
        <v>0.5323</v>
      </c>
      <c r="U38" s="281">
        <v>0.69</v>
      </c>
      <c r="V38" s="58">
        <v>1627</v>
      </c>
      <c r="W38" s="58">
        <v>1428</v>
      </c>
      <c r="X38" s="59">
        <v>0.87770000000000004</v>
      </c>
      <c r="Y38" s="262"/>
      <c r="Z38" s="250">
        <v>2082</v>
      </c>
      <c r="AA38" s="251">
        <v>2172</v>
      </c>
      <c r="AB38" s="252">
        <v>1.0431999999999999</v>
      </c>
      <c r="AC38" s="250">
        <v>3014</v>
      </c>
      <c r="AD38" s="251">
        <v>2732</v>
      </c>
      <c r="AE38" s="252">
        <v>0.90639999999999998</v>
      </c>
      <c r="AF38" s="253">
        <v>6020116.0899999999</v>
      </c>
      <c r="AG38" s="254">
        <v>4009091.16</v>
      </c>
      <c r="AH38" s="252">
        <v>0.66590000000000005</v>
      </c>
      <c r="AI38" s="250">
        <v>2396</v>
      </c>
      <c r="AJ38" s="251">
        <v>1622</v>
      </c>
      <c r="AK38" s="252">
        <v>0.67700000000000005</v>
      </c>
      <c r="AL38" s="9" t="s">
        <v>166</v>
      </c>
    </row>
    <row r="39" spans="1:38" x14ac:dyDescent="0.2">
      <c r="A39" s="57" t="s">
        <v>153</v>
      </c>
      <c r="B39" s="57" t="s">
        <v>41</v>
      </c>
      <c r="C39" s="275">
        <v>3473395.89</v>
      </c>
      <c r="D39" s="275">
        <v>14309158.949999999</v>
      </c>
      <c r="E39" s="276">
        <v>0.24273934632615199</v>
      </c>
      <c r="F39" s="58">
        <v>6499</v>
      </c>
      <c r="G39" s="58">
        <v>6141</v>
      </c>
      <c r="H39" s="59">
        <v>0.94489999999999996</v>
      </c>
      <c r="I39" s="54">
        <v>0.99</v>
      </c>
      <c r="J39" s="280">
        <v>8806</v>
      </c>
      <c r="K39" s="280">
        <v>7327</v>
      </c>
      <c r="L39" s="281">
        <v>0.83199999999999996</v>
      </c>
      <c r="M39" s="276">
        <v>0.83499999999999996</v>
      </c>
      <c r="N39" s="60">
        <v>3927696.77</v>
      </c>
      <c r="O39" s="60">
        <v>2697832.32</v>
      </c>
      <c r="P39" s="59">
        <v>0.68689999999999996</v>
      </c>
      <c r="Q39" s="59">
        <v>0.67810000000000004</v>
      </c>
      <c r="R39" s="280">
        <v>5647</v>
      </c>
      <c r="S39" s="280">
        <v>2665</v>
      </c>
      <c r="T39" s="281">
        <v>0.47189999999999999</v>
      </c>
      <c r="U39" s="281">
        <v>0.69</v>
      </c>
      <c r="V39" s="58">
        <v>5372</v>
      </c>
      <c r="W39" s="58">
        <v>4508</v>
      </c>
      <c r="X39" s="59">
        <v>0.83919999999999995</v>
      </c>
      <c r="Y39" s="262"/>
      <c r="Z39" s="250">
        <v>7386</v>
      </c>
      <c r="AA39" s="251">
        <v>8041</v>
      </c>
      <c r="AB39" s="252">
        <v>1.0887</v>
      </c>
      <c r="AC39" s="250">
        <v>9896</v>
      </c>
      <c r="AD39" s="251">
        <v>8250</v>
      </c>
      <c r="AE39" s="252">
        <v>0.8337</v>
      </c>
      <c r="AF39" s="253">
        <v>16783229.829999998</v>
      </c>
      <c r="AG39" s="254">
        <v>11432784.390000001</v>
      </c>
      <c r="AH39" s="252">
        <v>0.68120000000000003</v>
      </c>
      <c r="AI39" s="250">
        <v>7545</v>
      </c>
      <c r="AJ39" s="251">
        <v>5031</v>
      </c>
      <c r="AK39" s="252">
        <v>0.66679999999999995</v>
      </c>
      <c r="AL39" s="9" t="s">
        <v>166</v>
      </c>
    </row>
    <row r="40" spans="1:38" x14ac:dyDescent="0.2">
      <c r="A40" s="57" t="s">
        <v>167</v>
      </c>
      <c r="B40" s="57" t="s">
        <v>42</v>
      </c>
      <c r="C40" s="275">
        <v>291254.06</v>
      </c>
      <c r="D40" s="275">
        <v>1156402.1000000001</v>
      </c>
      <c r="E40" s="276">
        <v>0.25186227178245402</v>
      </c>
      <c r="F40" s="58">
        <v>328</v>
      </c>
      <c r="G40" s="58">
        <v>310</v>
      </c>
      <c r="H40" s="59">
        <v>0.94510000000000005</v>
      </c>
      <c r="I40" s="54">
        <v>0.97150000000000003</v>
      </c>
      <c r="J40" s="280">
        <v>456</v>
      </c>
      <c r="K40" s="280">
        <v>437</v>
      </c>
      <c r="L40" s="281">
        <v>0.95830000000000004</v>
      </c>
      <c r="M40" s="276">
        <v>0.89</v>
      </c>
      <c r="N40" s="60">
        <v>309768.53000000003</v>
      </c>
      <c r="O40" s="60">
        <v>216430.21</v>
      </c>
      <c r="P40" s="59">
        <v>0.69869999999999999</v>
      </c>
      <c r="Q40" s="59">
        <v>0.69</v>
      </c>
      <c r="R40" s="280">
        <v>363</v>
      </c>
      <c r="S40" s="280">
        <v>196</v>
      </c>
      <c r="T40" s="281">
        <v>0.53990000000000005</v>
      </c>
      <c r="U40" s="281">
        <v>0.69</v>
      </c>
      <c r="V40" s="58">
        <v>278</v>
      </c>
      <c r="W40" s="58">
        <v>188</v>
      </c>
      <c r="X40" s="59">
        <v>0.67630000000000001</v>
      </c>
      <c r="Y40" s="262"/>
      <c r="Z40" s="250">
        <v>427</v>
      </c>
      <c r="AA40" s="251">
        <v>432</v>
      </c>
      <c r="AB40" s="252">
        <v>1.0117</v>
      </c>
      <c r="AC40" s="250">
        <v>562</v>
      </c>
      <c r="AD40" s="251">
        <v>515</v>
      </c>
      <c r="AE40" s="252">
        <v>0.91639999999999999</v>
      </c>
      <c r="AF40" s="253">
        <v>1438643.35</v>
      </c>
      <c r="AG40" s="254">
        <v>990159.52</v>
      </c>
      <c r="AH40" s="252">
        <v>0.68830000000000002</v>
      </c>
      <c r="AI40" s="250">
        <v>487</v>
      </c>
      <c r="AJ40" s="251">
        <v>328</v>
      </c>
      <c r="AK40" s="252">
        <v>0.67349999999999999</v>
      </c>
      <c r="AL40" s="9" t="s">
        <v>166</v>
      </c>
    </row>
    <row r="41" spans="1:38" x14ac:dyDescent="0.2">
      <c r="A41" s="57" t="s">
        <v>344</v>
      </c>
      <c r="B41" s="57" t="s">
        <v>43</v>
      </c>
      <c r="C41" s="275">
        <v>131934.17000000001</v>
      </c>
      <c r="D41" s="275">
        <v>552392.37</v>
      </c>
      <c r="E41" s="276">
        <v>0.238841405430709</v>
      </c>
      <c r="F41" s="58">
        <v>148</v>
      </c>
      <c r="G41" s="58">
        <v>150</v>
      </c>
      <c r="H41" s="59">
        <v>1.0135000000000001</v>
      </c>
      <c r="I41" s="54">
        <v>0.99</v>
      </c>
      <c r="J41" s="280">
        <v>243</v>
      </c>
      <c r="K41" s="280">
        <v>209</v>
      </c>
      <c r="L41" s="281">
        <v>0.86009999999999998</v>
      </c>
      <c r="M41" s="276">
        <v>0.89</v>
      </c>
      <c r="N41" s="60">
        <v>160991.76999999999</v>
      </c>
      <c r="O41" s="60">
        <v>104745.9</v>
      </c>
      <c r="P41" s="59">
        <v>0.65059999999999996</v>
      </c>
      <c r="Q41" s="59">
        <v>0.65459999999999996</v>
      </c>
      <c r="R41" s="280">
        <v>156</v>
      </c>
      <c r="S41" s="280">
        <v>75</v>
      </c>
      <c r="T41" s="281">
        <v>0.48080000000000001</v>
      </c>
      <c r="U41" s="281">
        <v>0.69</v>
      </c>
      <c r="V41" s="58">
        <v>151</v>
      </c>
      <c r="W41" s="58">
        <v>114</v>
      </c>
      <c r="X41" s="59">
        <v>0.755</v>
      </c>
      <c r="Y41" s="262"/>
      <c r="Z41" s="250">
        <v>127</v>
      </c>
      <c r="AA41" s="251">
        <v>142</v>
      </c>
      <c r="AB41" s="252">
        <v>1.1181000000000001</v>
      </c>
      <c r="AC41" s="250">
        <v>247</v>
      </c>
      <c r="AD41" s="251">
        <v>218</v>
      </c>
      <c r="AE41" s="252">
        <v>0.88260000000000005</v>
      </c>
      <c r="AF41" s="253">
        <v>645042.30000000005</v>
      </c>
      <c r="AG41" s="254">
        <v>431340.81</v>
      </c>
      <c r="AH41" s="252">
        <v>0.66869999999999996</v>
      </c>
      <c r="AI41" s="250">
        <v>216</v>
      </c>
      <c r="AJ41" s="251">
        <v>155</v>
      </c>
      <c r="AK41" s="252">
        <v>0.71760000000000002</v>
      </c>
      <c r="AL41" s="9" t="s">
        <v>166</v>
      </c>
    </row>
    <row r="42" spans="1:38" x14ac:dyDescent="0.2">
      <c r="A42" s="57" t="s">
        <v>304</v>
      </c>
      <c r="B42" s="57" t="s">
        <v>44</v>
      </c>
      <c r="C42" s="275">
        <v>920592.23</v>
      </c>
      <c r="D42" s="275">
        <v>4031042.42</v>
      </c>
      <c r="E42" s="276">
        <v>0.228375723716646</v>
      </c>
      <c r="F42" s="58">
        <v>1656</v>
      </c>
      <c r="G42" s="58">
        <v>1462</v>
      </c>
      <c r="H42" s="59">
        <v>0.88290000000000002</v>
      </c>
      <c r="I42" s="54">
        <v>0.98670000000000002</v>
      </c>
      <c r="J42" s="280">
        <v>2295</v>
      </c>
      <c r="K42" s="280">
        <v>2044</v>
      </c>
      <c r="L42" s="281">
        <v>0.89059999999999995</v>
      </c>
      <c r="M42" s="276">
        <v>0.89</v>
      </c>
      <c r="N42" s="60">
        <v>1032833.9</v>
      </c>
      <c r="O42" s="60">
        <v>737381.57</v>
      </c>
      <c r="P42" s="59">
        <v>0.71389999999999998</v>
      </c>
      <c r="Q42" s="59">
        <v>0.69</v>
      </c>
      <c r="R42" s="280">
        <v>1490</v>
      </c>
      <c r="S42" s="280">
        <v>723</v>
      </c>
      <c r="T42" s="281">
        <v>0.48520000000000002</v>
      </c>
      <c r="U42" s="281">
        <v>0.69</v>
      </c>
      <c r="V42" s="58">
        <v>1357</v>
      </c>
      <c r="W42" s="58">
        <v>1114</v>
      </c>
      <c r="X42" s="59">
        <v>0.82089999999999996</v>
      </c>
      <c r="Y42" s="262"/>
      <c r="Z42" s="250">
        <v>1840</v>
      </c>
      <c r="AA42" s="251">
        <v>1911</v>
      </c>
      <c r="AB42" s="252">
        <v>1.0386</v>
      </c>
      <c r="AC42" s="250">
        <v>2674</v>
      </c>
      <c r="AD42" s="251">
        <v>2367</v>
      </c>
      <c r="AE42" s="252">
        <v>0.88519999999999999</v>
      </c>
      <c r="AF42" s="253">
        <v>4803088.0599999996</v>
      </c>
      <c r="AG42" s="254">
        <v>3395055.27</v>
      </c>
      <c r="AH42" s="252">
        <v>0.70679999999999998</v>
      </c>
      <c r="AI42" s="250">
        <v>2079</v>
      </c>
      <c r="AJ42" s="251">
        <v>1346</v>
      </c>
      <c r="AK42" s="252">
        <v>0.64739999999999998</v>
      </c>
      <c r="AL42" s="9" t="s">
        <v>166</v>
      </c>
    </row>
    <row r="43" spans="1:38" x14ac:dyDescent="0.2">
      <c r="A43" s="57" t="s">
        <v>304</v>
      </c>
      <c r="B43" s="57" t="s">
        <v>45</v>
      </c>
      <c r="C43" s="275">
        <v>434692.75</v>
      </c>
      <c r="D43" s="275">
        <v>1767313.8</v>
      </c>
      <c r="E43" s="276">
        <v>0.245962403507515</v>
      </c>
      <c r="F43" s="58">
        <v>926</v>
      </c>
      <c r="G43" s="58">
        <v>857</v>
      </c>
      <c r="H43" s="59">
        <v>0.92549999999999999</v>
      </c>
      <c r="I43" s="54">
        <v>0.99</v>
      </c>
      <c r="J43" s="280">
        <v>1205</v>
      </c>
      <c r="K43" s="280">
        <v>1129</v>
      </c>
      <c r="L43" s="281">
        <v>0.93689999999999996</v>
      </c>
      <c r="M43" s="276">
        <v>0.89</v>
      </c>
      <c r="N43" s="60">
        <v>513281.15</v>
      </c>
      <c r="O43" s="60">
        <v>311161.68</v>
      </c>
      <c r="P43" s="59">
        <v>0.60619999999999996</v>
      </c>
      <c r="Q43" s="59">
        <v>0.6109</v>
      </c>
      <c r="R43" s="280">
        <v>886</v>
      </c>
      <c r="S43" s="280">
        <v>429</v>
      </c>
      <c r="T43" s="281">
        <v>0.48420000000000002</v>
      </c>
      <c r="U43" s="281">
        <v>0.68679999999999997</v>
      </c>
      <c r="V43" s="58">
        <v>756</v>
      </c>
      <c r="W43" s="58">
        <v>676</v>
      </c>
      <c r="X43" s="59">
        <v>0.89419999999999999</v>
      </c>
      <c r="Y43" s="262"/>
      <c r="Z43" s="250">
        <v>978</v>
      </c>
      <c r="AA43" s="251">
        <v>1011</v>
      </c>
      <c r="AB43" s="252">
        <v>1.0337000000000001</v>
      </c>
      <c r="AC43" s="250">
        <v>1256</v>
      </c>
      <c r="AD43" s="251">
        <v>1182</v>
      </c>
      <c r="AE43" s="252">
        <v>0.94110000000000005</v>
      </c>
      <c r="AF43" s="253">
        <v>2248640.37</v>
      </c>
      <c r="AG43" s="254">
        <v>1489040.44</v>
      </c>
      <c r="AH43" s="252">
        <v>0.66220000000000001</v>
      </c>
      <c r="AI43" s="250">
        <v>1073</v>
      </c>
      <c r="AJ43" s="251">
        <v>748</v>
      </c>
      <c r="AK43" s="252">
        <v>0.69710000000000005</v>
      </c>
      <c r="AL43" s="9" t="s">
        <v>166</v>
      </c>
    </row>
    <row r="44" spans="1:38" x14ac:dyDescent="0.2">
      <c r="A44" s="57" t="s">
        <v>142</v>
      </c>
      <c r="B44" s="57" t="s">
        <v>145</v>
      </c>
      <c r="C44" s="275">
        <v>6037631.6600000001</v>
      </c>
      <c r="D44" s="275">
        <v>25100721.469999999</v>
      </c>
      <c r="E44" s="276">
        <v>0.24053618009410899</v>
      </c>
      <c r="F44" s="58">
        <v>11388</v>
      </c>
      <c r="G44" s="58">
        <v>10462</v>
      </c>
      <c r="H44" s="59">
        <v>0.91869999999999996</v>
      </c>
      <c r="I44" s="54">
        <v>0.99</v>
      </c>
      <c r="J44" s="280">
        <v>13877</v>
      </c>
      <c r="K44" s="280">
        <v>11282</v>
      </c>
      <c r="L44" s="281">
        <v>0.81299999999999994</v>
      </c>
      <c r="M44" s="276">
        <v>0.78480000000000005</v>
      </c>
      <c r="N44" s="60">
        <v>6518095.4100000001</v>
      </c>
      <c r="O44" s="60">
        <v>4706754.87</v>
      </c>
      <c r="P44" s="59">
        <v>0.72209999999999996</v>
      </c>
      <c r="Q44" s="59">
        <v>0.69</v>
      </c>
      <c r="R44" s="280">
        <v>8862</v>
      </c>
      <c r="S44" s="280">
        <v>4647</v>
      </c>
      <c r="T44" s="281">
        <v>0.52439999999999998</v>
      </c>
      <c r="U44" s="281">
        <v>0.69</v>
      </c>
      <c r="V44" s="58">
        <v>7817</v>
      </c>
      <c r="W44" s="58">
        <v>6459</v>
      </c>
      <c r="X44" s="59">
        <v>0.82630000000000003</v>
      </c>
      <c r="Y44" s="262"/>
      <c r="Z44" s="250">
        <v>11255</v>
      </c>
      <c r="AA44" s="251">
        <v>11733</v>
      </c>
      <c r="AB44" s="252">
        <v>1.0425</v>
      </c>
      <c r="AC44" s="250">
        <v>15098</v>
      </c>
      <c r="AD44" s="251">
        <v>12057</v>
      </c>
      <c r="AE44" s="252">
        <v>0.79859999999999998</v>
      </c>
      <c r="AF44" s="253">
        <v>25829201.149999999</v>
      </c>
      <c r="AG44" s="254">
        <v>19383910.690000001</v>
      </c>
      <c r="AH44" s="252">
        <v>0.75049999999999994</v>
      </c>
      <c r="AI44" s="250">
        <v>11011</v>
      </c>
      <c r="AJ44" s="251">
        <v>7762</v>
      </c>
      <c r="AK44" s="252">
        <v>0.70489999999999997</v>
      </c>
      <c r="AL44" s="9" t="s">
        <v>166</v>
      </c>
    </row>
    <row r="45" spans="1:38" x14ac:dyDescent="0.2">
      <c r="A45" s="57" t="s">
        <v>142</v>
      </c>
      <c r="B45" s="57" t="s">
        <v>146</v>
      </c>
      <c r="C45" s="275">
        <v>2026509.44</v>
      </c>
      <c r="D45" s="275">
        <v>8404990.75</v>
      </c>
      <c r="E45" s="276">
        <v>0.24110787272431</v>
      </c>
      <c r="F45" s="58">
        <v>4578</v>
      </c>
      <c r="G45" s="58">
        <v>4013</v>
      </c>
      <c r="H45" s="59">
        <v>0.87660000000000005</v>
      </c>
      <c r="I45" s="54">
        <v>0.98309999999999997</v>
      </c>
      <c r="J45" s="280">
        <v>5497</v>
      </c>
      <c r="K45" s="280">
        <v>4467</v>
      </c>
      <c r="L45" s="281">
        <v>0.81259999999999999</v>
      </c>
      <c r="M45" s="276">
        <v>0.81320000000000003</v>
      </c>
      <c r="N45" s="60">
        <v>2231756.46</v>
      </c>
      <c r="O45" s="60">
        <v>1574447.75</v>
      </c>
      <c r="P45" s="59">
        <v>0.70550000000000002</v>
      </c>
      <c r="Q45" s="59">
        <v>0.69</v>
      </c>
      <c r="R45" s="280">
        <v>3525</v>
      </c>
      <c r="S45" s="280">
        <v>1779</v>
      </c>
      <c r="T45" s="281">
        <v>0.50470000000000004</v>
      </c>
      <c r="U45" s="281">
        <v>0.69</v>
      </c>
      <c r="V45" s="58">
        <v>3107</v>
      </c>
      <c r="W45" s="58">
        <v>2669</v>
      </c>
      <c r="X45" s="59">
        <v>0.85899999999999999</v>
      </c>
      <c r="Y45" s="262"/>
      <c r="Z45" s="250">
        <v>4370</v>
      </c>
      <c r="AA45" s="251">
        <v>4448</v>
      </c>
      <c r="AB45" s="252">
        <v>1.0178</v>
      </c>
      <c r="AC45" s="250">
        <v>5808</v>
      </c>
      <c r="AD45" s="251">
        <v>5025</v>
      </c>
      <c r="AE45" s="252">
        <v>0.86519999999999997</v>
      </c>
      <c r="AF45" s="253">
        <v>9468270.1199999992</v>
      </c>
      <c r="AG45" s="254">
        <v>7040756.6600000001</v>
      </c>
      <c r="AH45" s="252">
        <v>0.74360000000000004</v>
      </c>
      <c r="AI45" s="250">
        <v>4706</v>
      </c>
      <c r="AJ45" s="251">
        <v>3190</v>
      </c>
      <c r="AK45" s="252">
        <v>0.67789999999999995</v>
      </c>
      <c r="AL45" s="9" t="s">
        <v>166</v>
      </c>
    </row>
    <row r="46" spans="1:38" x14ac:dyDescent="0.2">
      <c r="A46" s="57" t="s">
        <v>304</v>
      </c>
      <c r="B46" s="57" t="s">
        <v>48</v>
      </c>
      <c r="C46" s="275">
        <v>1410735.09</v>
      </c>
      <c r="D46" s="275">
        <v>6040619.3700000001</v>
      </c>
      <c r="E46" s="276">
        <v>0.23354146381184701</v>
      </c>
      <c r="F46" s="58">
        <v>3103</v>
      </c>
      <c r="G46" s="58">
        <v>2740</v>
      </c>
      <c r="H46" s="59">
        <v>0.88300000000000001</v>
      </c>
      <c r="I46" s="54">
        <v>0.95269999999999999</v>
      </c>
      <c r="J46" s="280">
        <v>3791</v>
      </c>
      <c r="K46" s="280">
        <v>3077</v>
      </c>
      <c r="L46" s="281">
        <v>0.81169999999999998</v>
      </c>
      <c r="M46" s="276">
        <v>0.82509999999999994</v>
      </c>
      <c r="N46" s="60">
        <v>1573295.44</v>
      </c>
      <c r="O46" s="60">
        <v>1054239.6200000001</v>
      </c>
      <c r="P46" s="59">
        <v>0.67010000000000003</v>
      </c>
      <c r="Q46" s="59">
        <v>0.67630000000000001</v>
      </c>
      <c r="R46" s="280">
        <v>2397</v>
      </c>
      <c r="S46" s="280">
        <v>1201</v>
      </c>
      <c r="T46" s="281">
        <v>0.501</v>
      </c>
      <c r="U46" s="281">
        <v>0.69</v>
      </c>
      <c r="V46" s="58">
        <v>2026</v>
      </c>
      <c r="W46" s="58">
        <v>1684</v>
      </c>
      <c r="X46" s="59">
        <v>0.83120000000000005</v>
      </c>
      <c r="Y46" s="262"/>
      <c r="Z46" s="250">
        <v>3327</v>
      </c>
      <c r="AA46" s="251">
        <v>3365</v>
      </c>
      <c r="AB46" s="252">
        <v>1.0114000000000001</v>
      </c>
      <c r="AC46" s="250">
        <v>4204</v>
      </c>
      <c r="AD46" s="251">
        <v>3795</v>
      </c>
      <c r="AE46" s="252">
        <v>0.90269999999999995</v>
      </c>
      <c r="AF46" s="253">
        <v>7343860.6799999997</v>
      </c>
      <c r="AG46" s="254">
        <v>5095623.7699999996</v>
      </c>
      <c r="AH46" s="252">
        <v>0.69389999999999996</v>
      </c>
      <c r="AI46" s="250">
        <v>3286</v>
      </c>
      <c r="AJ46" s="251">
        <v>2271</v>
      </c>
      <c r="AK46" s="252">
        <v>0.69110000000000005</v>
      </c>
      <c r="AL46" s="9" t="s">
        <v>166</v>
      </c>
    </row>
    <row r="47" spans="1:38" x14ac:dyDescent="0.2">
      <c r="A47" s="57" t="s">
        <v>154</v>
      </c>
      <c r="B47" s="57" t="s">
        <v>49</v>
      </c>
      <c r="C47" s="275">
        <v>2283200.39</v>
      </c>
      <c r="D47" s="275">
        <v>9449955.4000000004</v>
      </c>
      <c r="E47" s="276">
        <v>0.241609647173573</v>
      </c>
      <c r="F47" s="58">
        <v>3320</v>
      </c>
      <c r="G47" s="58">
        <v>3059</v>
      </c>
      <c r="H47" s="59">
        <v>0.9214</v>
      </c>
      <c r="I47" s="54">
        <v>0.99</v>
      </c>
      <c r="J47" s="280">
        <v>4323</v>
      </c>
      <c r="K47" s="280">
        <v>3797</v>
      </c>
      <c r="L47" s="281">
        <v>0.87829999999999997</v>
      </c>
      <c r="M47" s="276">
        <v>0.89</v>
      </c>
      <c r="N47" s="60">
        <v>2593722.69</v>
      </c>
      <c r="O47" s="60">
        <v>1845899.89</v>
      </c>
      <c r="P47" s="59">
        <v>0.7117</v>
      </c>
      <c r="Q47" s="59">
        <v>0.69</v>
      </c>
      <c r="R47" s="280">
        <v>3015</v>
      </c>
      <c r="S47" s="280">
        <v>1502</v>
      </c>
      <c r="T47" s="281">
        <v>0.49819999999999998</v>
      </c>
      <c r="U47" s="281">
        <v>0.69</v>
      </c>
      <c r="V47" s="58">
        <v>2670</v>
      </c>
      <c r="W47" s="58">
        <v>2214</v>
      </c>
      <c r="X47" s="59">
        <v>0.82920000000000005</v>
      </c>
      <c r="Y47" s="262"/>
      <c r="Z47" s="250">
        <v>3289</v>
      </c>
      <c r="AA47" s="251">
        <v>3605</v>
      </c>
      <c r="AB47" s="252">
        <v>1.0961000000000001</v>
      </c>
      <c r="AC47" s="250">
        <v>4462</v>
      </c>
      <c r="AD47" s="251">
        <v>4027</v>
      </c>
      <c r="AE47" s="252">
        <v>0.90249999999999997</v>
      </c>
      <c r="AF47" s="253">
        <v>10602758.33</v>
      </c>
      <c r="AG47" s="254">
        <v>7349482.2400000002</v>
      </c>
      <c r="AH47" s="252">
        <v>0.69320000000000004</v>
      </c>
      <c r="AI47" s="250">
        <v>3743</v>
      </c>
      <c r="AJ47" s="251">
        <v>2578</v>
      </c>
      <c r="AK47" s="252">
        <v>0.68879999999999997</v>
      </c>
      <c r="AL47" s="9" t="s">
        <v>166</v>
      </c>
    </row>
    <row r="48" spans="1:38" x14ac:dyDescent="0.2">
      <c r="A48" s="57" t="s">
        <v>344</v>
      </c>
      <c r="B48" s="57" t="s">
        <v>50</v>
      </c>
      <c r="C48" s="275">
        <v>779709.78</v>
      </c>
      <c r="D48" s="275">
        <v>3209392.09</v>
      </c>
      <c r="E48" s="276">
        <v>0.24294625216702601</v>
      </c>
      <c r="F48" s="58">
        <v>968</v>
      </c>
      <c r="G48" s="58">
        <v>912</v>
      </c>
      <c r="H48" s="59">
        <v>0.94210000000000005</v>
      </c>
      <c r="I48" s="54">
        <v>0.99</v>
      </c>
      <c r="J48" s="280">
        <v>1337</v>
      </c>
      <c r="K48" s="280">
        <v>1209</v>
      </c>
      <c r="L48" s="281">
        <v>0.90429999999999999</v>
      </c>
      <c r="M48" s="276">
        <v>0.88680000000000003</v>
      </c>
      <c r="N48" s="60">
        <v>841631.62</v>
      </c>
      <c r="O48" s="60">
        <v>633364.72</v>
      </c>
      <c r="P48" s="59">
        <v>0.75249999999999995</v>
      </c>
      <c r="Q48" s="59">
        <v>0.69</v>
      </c>
      <c r="R48" s="280">
        <v>875</v>
      </c>
      <c r="S48" s="280">
        <v>455</v>
      </c>
      <c r="T48" s="281">
        <v>0.52</v>
      </c>
      <c r="U48" s="281">
        <v>0.69</v>
      </c>
      <c r="V48" s="58">
        <v>1030</v>
      </c>
      <c r="W48" s="58">
        <v>820</v>
      </c>
      <c r="X48" s="59">
        <v>0.79610000000000003</v>
      </c>
      <c r="Y48" s="262"/>
      <c r="Z48" s="250">
        <v>1066</v>
      </c>
      <c r="AA48" s="251">
        <v>1151</v>
      </c>
      <c r="AB48" s="252">
        <v>1.0797000000000001</v>
      </c>
      <c r="AC48" s="250">
        <v>1556</v>
      </c>
      <c r="AD48" s="251">
        <v>1405</v>
      </c>
      <c r="AE48" s="252">
        <v>0.90300000000000002</v>
      </c>
      <c r="AF48" s="253">
        <v>3891837.41</v>
      </c>
      <c r="AG48" s="254">
        <v>2918225.78</v>
      </c>
      <c r="AH48" s="252">
        <v>0.74980000000000002</v>
      </c>
      <c r="AI48" s="250">
        <v>1281</v>
      </c>
      <c r="AJ48" s="251">
        <v>934</v>
      </c>
      <c r="AK48" s="252">
        <v>0.72909999999999997</v>
      </c>
      <c r="AL48" s="9" t="s">
        <v>166</v>
      </c>
    </row>
    <row r="49" spans="1:38" x14ac:dyDescent="0.2">
      <c r="A49" s="57" t="s">
        <v>344</v>
      </c>
      <c r="B49" s="57" t="s">
        <v>51</v>
      </c>
      <c r="C49" s="275">
        <v>957534.43</v>
      </c>
      <c r="D49" s="275">
        <v>3944391.95</v>
      </c>
      <c r="E49" s="276">
        <v>0.24275843834434399</v>
      </c>
      <c r="F49" s="58">
        <v>1468</v>
      </c>
      <c r="G49" s="58">
        <v>1381</v>
      </c>
      <c r="H49" s="59">
        <v>0.94069999999999998</v>
      </c>
      <c r="I49" s="54">
        <v>0.99</v>
      </c>
      <c r="J49" s="280">
        <v>2034</v>
      </c>
      <c r="K49" s="280">
        <v>1885</v>
      </c>
      <c r="L49" s="281">
        <v>0.92669999999999997</v>
      </c>
      <c r="M49" s="276">
        <v>0.89</v>
      </c>
      <c r="N49" s="60">
        <v>1037967.21</v>
      </c>
      <c r="O49" s="60">
        <v>780334.99</v>
      </c>
      <c r="P49" s="59">
        <v>0.75180000000000002</v>
      </c>
      <c r="Q49" s="59">
        <v>0.69</v>
      </c>
      <c r="R49" s="280">
        <v>1282</v>
      </c>
      <c r="S49" s="280">
        <v>663</v>
      </c>
      <c r="T49" s="281">
        <v>0.51719999999999999</v>
      </c>
      <c r="U49" s="281">
        <v>0.69</v>
      </c>
      <c r="V49" s="58">
        <v>1343</v>
      </c>
      <c r="W49" s="58">
        <v>1083</v>
      </c>
      <c r="X49" s="59">
        <v>0.80640000000000001</v>
      </c>
      <c r="Y49" s="262"/>
      <c r="Z49" s="250">
        <v>1695</v>
      </c>
      <c r="AA49" s="251">
        <v>1750</v>
      </c>
      <c r="AB49" s="252">
        <v>1.0324</v>
      </c>
      <c r="AC49" s="250">
        <v>2407</v>
      </c>
      <c r="AD49" s="251">
        <v>2103</v>
      </c>
      <c r="AE49" s="252">
        <v>0.87370000000000003</v>
      </c>
      <c r="AF49" s="253">
        <v>4202934.4000000004</v>
      </c>
      <c r="AG49" s="254">
        <v>3194315.94</v>
      </c>
      <c r="AH49" s="252">
        <v>0.76</v>
      </c>
      <c r="AI49" s="250">
        <v>1815</v>
      </c>
      <c r="AJ49" s="251">
        <v>1238</v>
      </c>
      <c r="AK49" s="252">
        <v>0.68210000000000004</v>
      </c>
      <c r="AL49" s="9" t="s">
        <v>166</v>
      </c>
    </row>
    <row r="50" spans="1:38" x14ac:dyDescent="0.2">
      <c r="A50" s="57" t="s">
        <v>167</v>
      </c>
      <c r="B50" s="57" t="s">
        <v>52</v>
      </c>
      <c r="C50" s="275">
        <v>705781.42</v>
      </c>
      <c r="D50" s="275">
        <v>2868019.39</v>
      </c>
      <c r="E50" s="276">
        <v>0.246086697482195</v>
      </c>
      <c r="F50" s="58">
        <v>1582</v>
      </c>
      <c r="G50" s="58">
        <v>1452</v>
      </c>
      <c r="H50" s="59">
        <v>0.91779999999999995</v>
      </c>
      <c r="I50" s="54">
        <v>0.99</v>
      </c>
      <c r="J50" s="280">
        <v>1709</v>
      </c>
      <c r="K50" s="280">
        <v>1553</v>
      </c>
      <c r="L50" s="281">
        <v>0.90869999999999995</v>
      </c>
      <c r="M50" s="276">
        <v>0.89</v>
      </c>
      <c r="N50" s="60">
        <v>775390.58</v>
      </c>
      <c r="O50" s="60">
        <v>551049.25</v>
      </c>
      <c r="P50" s="59">
        <v>0.7107</v>
      </c>
      <c r="Q50" s="59">
        <v>0.69</v>
      </c>
      <c r="R50" s="280">
        <v>1112</v>
      </c>
      <c r="S50" s="280">
        <v>589</v>
      </c>
      <c r="T50" s="281">
        <v>0.52969999999999995</v>
      </c>
      <c r="U50" s="281">
        <v>0.69</v>
      </c>
      <c r="V50" s="58">
        <v>1182</v>
      </c>
      <c r="W50" s="58">
        <v>1023</v>
      </c>
      <c r="X50" s="59">
        <v>0.86550000000000005</v>
      </c>
      <c r="Y50" s="262"/>
      <c r="Z50" s="250">
        <v>1643</v>
      </c>
      <c r="AA50" s="251">
        <v>1645</v>
      </c>
      <c r="AB50" s="252">
        <v>1.0012000000000001</v>
      </c>
      <c r="AC50" s="250">
        <v>1899</v>
      </c>
      <c r="AD50" s="251">
        <v>1668</v>
      </c>
      <c r="AE50" s="252">
        <v>0.87839999999999996</v>
      </c>
      <c r="AF50" s="253">
        <v>3062225.19</v>
      </c>
      <c r="AG50" s="254">
        <v>2180011.81</v>
      </c>
      <c r="AH50" s="252">
        <v>0.71189999999999998</v>
      </c>
      <c r="AI50" s="250">
        <v>1403</v>
      </c>
      <c r="AJ50" s="251">
        <v>1022</v>
      </c>
      <c r="AK50" s="252">
        <v>0.72840000000000005</v>
      </c>
      <c r="AL50" s="9" t="s">
        <v>166</v>
      </c>
    </row>
    <row r="51" spans="1:38" x14ac:dyDescent="0.2">
      <c r="A51" s="57" t="s">
        <v>154</v>
      </c>
      <c r="B51" s="57" t="s">
        <v>53</v>
      </c>
      <c r="C51" s="275">
        <v>1125445.48</v>
      </c>
      <c r="D51" s="275">
        <v>4611195.26</v>
      </c>
      <c r="E51" s="276">
        <v>0.244068059698691</v>
      </c>
      <c r="F51" s="58">
        <v>1921</v>
      </c>
      <c r="G51" s="58">
        <v>1683</v>
      </c>
      <c r="H51" s="59">
        <v>0.87609999999999999</v>
      </c>
      <c r="I51" s="54">
        <v>0.99</v>
      </c>
      <c r="J51" s="280">
        <v>2461</v>
      </c>
      <c r="K51" s="280">
        <v>2026</v>
      </c>
      <c r="L51" s="281">
        <v>0.82320000000000004</v>
      </c>
      <c r="M51" s="276">
        <v>0.80200000000000005</v>
      </c>
      <c r="N51" s="60">
        <v>1311775.3700000001</v>
      </c>
      <c r="O51" s="60">
        <v>856837.62</v>
      </c>
      <c r="P51" s="59">
        <v>0.6532</v>
      </c>
      <c r="Q51" s="59">
        <v>0.65610000000000002</v>
      </c>
      <c r="R51" s="280">
        <v>1802</v>
      </c>
      <c r="S51" s="280">
        <v>847</v>
      </c>
      <c r="T51" s="281">
        <v>0.47</v>
      </c>
      <c r="U51" s="281">
        <v>0.69</v>
      </c>
      <c r="V51" s="58">
        <v>1343</v>
      </c>
      <c r="W51" s="58">
        <v>980</v>
      </c>
      <c r="X51" s="59">
        <v>0.72970000000000002</v>
      </c>
      <c r="Y51" s="262"/>
      <c r="Z51" s="250">
        <v>2013</v>
      </c>
      <c r="AA51" s="251">
        <v>1896</v>
      </c>
      <c r="AB51" s="252">
        <v>0.94189999999999996</v>
      </c>
      <c r="AC51" s="250">
        <v>2696</v>
      </c>
      <c r="AD51" s="251">
        <v>2237</v>
      </c>
      <c r="AE51" s="252">
        <v>0.82969999999999999</v>
      </c>
      <c r="AF51" s="253">
        <v>5208294.24</v>
      </c>
      <c r="AG51" s="254">
        <v>3364505.19</v>
      </c>
      <c r="AH51" s="252">
        <v>0.64600000000000002</v>
      </c>
      <c r="AI51" s="250">
        <v>2150</v>
      </c>
      <c r="AJ51" s="251">
        <v>1373</v>
      </c>
      <c r="AK51" s="252">
        <v>0.63859999999999995</v>
      </c>
      <c r="AL51" s="9" t="s">
        <v>166</v>
      </c>
    </row>
    <row r="52" spans="1:38" x14ac:dyDescent="0.2">
      <c r="A52" s="57" t="s">
        <v>167</v>
      </c>
      <c r="B52" s="57" t="s">
        <v>54</v>
      </c>
      <c r="C52" s="275">
        <v>67829.36</v>
      </c>
      <c r="D52" s="275">
        <v>250350.81</v>
      </c>
      <c r="E52" s="276">
        <v>0.270937250013291</v>
      </c>
      <c r="F52" s="58">
        <v>131</v>
      </c>
      <c r="G52" s="58">
        <v>118</v>
      </c>
      <c r="H52" s="59">
        <v>0.90080000000000005</v>
      </c>
      <c r="I52" s="54">
        <v>0.97009999999999996</v>
      </c>
      <c r="J52" s="280">
        <v>191</v>
      </c>
      <c r="K52" s="280">
        <v>163</v>
      </c>
      <c r="L52" s="281">
        <v>0.85340000000000005</v>
      </c>
      <c r="M52" s="276">
        <v>0.84819999999999995</v>
      </c>
      <c r="N52" s="60">
        <v>78605.13</v>
      </c>
      <c r="O52" s="60">
        <v>44052.35</v>
      </c>
      <c r="P52" s="59">
        <v>0.56040000000000001</v>
      </c>
      <c r="Q52" s="59">
        <v>0.54630000000000001</v>
      </c>
      <c r="R52" s="280">
        <v>142</v>
      </c>
      <c r="S52" s="280">
        <v>64</v>
      </c>
      <c r="T52" s="281">
        <v>0.45069999999999999</v>
      </c>
      <c r="U52" s="281">
        <v>0.63060000000000005</v>
      </c>
      <c r="V52" s="58">
        <v>106</v>
      </c>
      <c r="W52" s="58">
        <v>92</v>
      </c>
      <c r="X52" s="59">
        <v>0.8679</v>
      </c>
      <c r="Y52" s="262"/>
      <c r="Z52" s="250">
        <v>126</v>
      </c>
      <c r="AA52" s="251">
        <v>132</v>
      </c>
      <c r="AB52" s="252">
        <v>1.0476000000000001</v>
      </c>
      <c r="AC52" s="250">
        <v>181</v>
      </c>
      <c r="AD52" s="251">
        <v>167</v>
      </c>
      <c r="AE52" s="252">
        <v>0.92269999999999996</v>
      </c>
      <c r="AF52" s="253">
        <v>341067</v>
      </c>
      <c r="AG52" s="254">
        <v>189559.99</v>
      </c>
      <c r="AH52" s="252">
        <v>0.55579999999999996</v>
      </c>
      <c r="AI52" s="250">
        <v>150</v>
      </c>
      <c r="AJ52" s="251">
        <v>84</v>
      </c>
      <c r="AK52" s="252">
        <v>0.56000000000000005</v>
      </c>
      <c r="AL52" s="9" t="s">
        <v>166</v>
      </c>
    </row>
    <row r="53" spans="1:38" x14ac:dyDescent="0.2">
      <c r="A53" s="57" t="s">
        <v>153</v>
      </c>
      <c r="B53" s="57" t="s">
        <v>55</v>
      </c>
      <c r="C53" s="275">
        <v>2363094.89</v>
      </c>
      <c r="D53" s="275">
        <v>10022443.789999999</v>
      </c>
      <c r="E53" s="276">
        <v>0.23578030862670499</v>
      </c>
      <c r="F53" s="58">
        <v>4030</v>
      </c>
      <c r="G53" s="58">
        <v>3683</v>
      </c>
      <c r="H53" s="59">
        <v>0.91390000000000005</v>
      </c>
      <c r="I53" s="54">
        <v>0.99</v>
      </c>
      <c r="J53" s="280">
        <v>5365</v>
      </c>
      <c r="K53" s="280">
        <v>4445</v>
      </c>
      <c r="L53" s="281">
        <v>0.82850000000000001</v>
      </c>
      <c r="M53" s="276">
        <v>0.83789999999999998</v>
      </c>
      <c r="N53" s="60">
        <v>2623625.7400000002</v>
      </c>
      <c r="O53" s="60">
        <v>1718927.57</v>
      </c>
      <c r="P53" s="59">
        <v>0.6552</v>
      </c>
      <c r="Q53" s="59">
        <v>0.65569999999999995</v>
      </c>
      <c r="R53" s="280">
        <v>3632</v>
      </c>
      <c r="S53" s="280">
        <v>1821</v>
      </c>
      <c r="T53" s="281">
        <v>0.50139999999999996</v>
      </c>
      <c r="U53" s="281">
        <v>0.69</v>
      </c>
      <c r="V53" s="58">
        <v>3145</v>
      </c>
      <c r="W53" s="58">
        <v>2522</v>
      </c>
      <c r="X53" s="59">
        <v>0.80189999999999995</v>
      </c>
      <c r="Y53" s="262"/>
      <c r="Z53" s="250">
        <v>4457</v>
      </c>
      <c r="AA53" s="251">
        <v>4427</v>
      </c>
      <c r="AB53" s="252">
        <v>0.99329999999999996</v>
      </c>
      <c r="AC53" s="250">
        <v>6345</v>
      </c>
      <c r="AD53" s="251">
        <v>5491</v>
      </c>
      <c r="AE53" s="252">
        <v>0.86539999999999995</v>
      </c>
      <c r="AF53" s="253">
        <v>12065622.43</v>
      </c>
      <c r="AG53" s="254">
        <v>7879558.1200000001</v>
      </c>
      <c r="AH53" s="252">
        <v>0.65310000000000001</v>
      </c>
      <c r="AI53" s="250">
        <v>4972</v>
      </c>
      <c r="AJ53" s="251">
        <v>3228</v>
      </c>
      <c r="AK53" s="252">
        <v>0.6492</v>
      </c>
      <c r="AL53" s="9" t="s">
        <v>166</v>
      </c>
    </row>
    <row r="54" spans="1:38" x14ac:dyDescent="0.2">
      <c r="A54" s="57" t="s">
        <v>344</v>
      </c>
      <c r="B54" s="57" t="s">
        <v>56</v>
      </c>
      <c r="C54" s="275">
        <v>438495.09</v>
      </c>
      <c r="D54" s="275">
        <v>1935369.29</v>
      </c>
      <c r="E54" s="276">
        <v>0.22656920943496001</v>
      </c>
      <c r="F54" s="58">
        <v>485</v>
      </c>
      <c r="G54" s="58">
        <v>463</v>
      </c>
      <c r="H54" s="59">
        <v>0.9546</v>
      </c>
      <c r="I54" s="54">
        <v>0.99</v>
      </c>
      <c r="J54" s="280">
        <v>759</v>
      </c>
      <c r="K54" s="280">
        <v>678</v>
      </c>
      <c r="L54" s="281">
        <v>0.89329999999999998</v>
      </c>
      <c r="M54" s="276">
        <v>0.89</v>
      </c>
      <c r="N54" s="60">
        <v>526974.74</v>
      </c>
      <c r="O54" s="60">
        <v>342700.19</v>
      </c>
      <c r="P54" s="59">
        <v>0.65029999999999999</v>
      </c>
      <c r="Q54" s="59">
        <v>0.68459999999999999</v>
      </c>
      <c r="R54" s="280">
        <v>560</v>
      </c>
      <c r="S54" s="280">
        <v>269</v>
      </c>
      <c r="T54" s="281">
        <v>0.48039999999999999</v>
      </c>
      <c r="U54" s="281">
        <v>0.69</v>
      </c>
      <c r="V54" s="58">
        <v>441</v>
      </c>
      <c r="W54" s="58">
        <v>304</v>
      </c>
      <c r="X54" s="59">
        <v>0.68930000000000002</v>
      </c>
      <c r="Y54" s="262"/>
      <c r="Z54" s="250">
        <v>499</v>
      </c>
      <c r="AA54" s="251">
        <v>530</v>
      </c>
      <c r="AB54" s="252">
        <v>1.0621</v>
      </c>
      <c r="AC54" s="250">
        <v>900</v>
      </c>
      <c r="AD54" s="251">
        <v>794</v>
      </c>
      <c r="AE54" s="252">
        <v>0.88219999999999998</v>
      </c>
      <c r="AF54" s="253">
        <v>2532080.21</v>
      </c>
      <c r="AG54" s="254">
        <v>1830421.76</v>
      </c>
      <c r="AH54" s="252">
        <v>0.72289999999999999</v>
      </c>
      <c r="AI54" s="250">
        <v>722</v>
      </c>
      <c r="AJ54" s="251">
        <v>514</v>
      </c>
      <c r="AK54" s="252">
        <v>0.71189999999999998</v>
      </c>
      <c r="AL54" s="9" t="s">
        <v>166</v>
      </c>
    </row>
    <row r="55" spans="1:38" x14ac:dyDescent="0.2">
      <c r="A55" s="57" t="s">
        <v>304</v>
      </c>
      <c r="B55" s="57" t="s">
        <v>57</v>
      </c>
      <c r="C55" s="275">
        <v>3695956.15</v>
      </c>
      <c r="D55" s="275">
        <v>14906342.4</v>
      </c>
      <c r="E55" s="276">
        <v>0.24794520686711199</v>
      </c>
      <c r="F55" s="58">
        <v>4586</v>
      </c>
      <c r="G55" s="58">
        <v>4355</v>
      </c>
      <c r="H55" s="59">
        <v>0.9496</v>
      </c>
      <c r="I55" s="54">
        <v>0.99</v>
      </c>
      <c r="J55" s="280">
        <v>5844</v>
      </c>
      <c r="K55" s="280">
        <v>5141</v>
      </c>
      <c r="L55" s="281">
        <v>0.87970000000000004</v>
      </c>
      <c r="M55" s="276">
        <v>0.87970000000000004</v>
      </c>
      <c r="N55" s="60">
        <v>3945818.72</v>
      </c>
      <c r="O55" s="60">
        <v>2957571.24</v>
      </c>
      <c r="P55" s="59">
        <v>0.74950000000000006</v>
      </c>
      <c r="Q55" s="59">
        <v>0.69</v>
      </c>
      <c r="R55" s="280">
        <v>3868</v>
      </c>
      <c r="S55" s="280">
        <v>2238</v>
      </c>
      <c r="T55" s="281">
        <v>0.5786</v>
      </c>
      <c r="U55" s="281">
        <v>0.69</v>
      </c>
      <c r="V55" s="58">
        <v>3839</v>
      </c>
      <c r="W55" s="58">
        <v>3324</v>
      </c>
      <c r="X55" s="59">
        <v>0.8659</v>
      </c>
      <c r="Y55" s="262"/>
      <c r="Z55" s="250">
        <v>4734</v>
      </c>
      <c r="AA55" s="251">
        <v>5191</v>
      </c>
      <c r="AB55" s="252">
        <v>1.0965</v>
      </c>
      <c r="AC55" s="250">
        <v>6517</v>
      </c>
      <c r="AD55" s="251">
        <v>5686</v>
      </c>
      <c r="AE55" s="252">
        <v>0.87250000000000005</v>
      </c>
      <c r="AF55" s="253">
        <v>16587024.470000001</v>
      </c>
      <c r="AG55" s="254">
        <v>12195134.83</v>
      </c>
      <c r="AH55" s="252">
        <v>0.73519999999999996</v>
      </c>
      <c r="AI55" s="250">
        <v>5250</v>
      </c>
      <c r="AJ55" s="251">
        <v>3810</v>
      </c>
      <c r="AK55" s="252">
        <v>0.72570000000000001</v>
      </c>
      <c r="AL55" s="9" t="s">
        <v>166</v>
      </c>
    </row>
    <row r="56" spans="1:38" x14ac:dyDescent="0.2">
      <c r="A56" s="57" t="s">
        <v>152</v>
      </c>
      <c r="B56" s="57" t="s">
        <v>58</v>
      </c>
      <c r="C56" s="275">
        <v>188574.15</v>
      </c>
      <c r="D56" s="275">
        <v>887275.93</v>
      </c>
      <c r="E56" s="276">
        <v>0.21253157402793499</v>
      </c>
      <c r="F56" s="58">
        <v>245</v>
      </c>
      <c r="G56" s="58">
        <v>217</v>
      </c>
      <c r="H56" s="59">
        <v>0.88570000000000004</v>
      </c>
      <c r="I56" s="54">
        <v>0.91700000000000004</v>
      </c>
      <c r="J56" s="280">
        <v>369</v>
      </c>
      <c r="K56" s="280">
        <v>339</v>
      </c>
      <c r="L56" s="281">
        <v>0.91869999999999996</v>
      </c>
      <c r="M56" s="276">
        <v>0.89</v>
      </c>
      <c r="N56" s="60">
        <v>214103.97</v>
      </c>
      <c r="O56" s="60">
        <v>145966.47</v>
      </c>
      <c r="P56" s="59">
        <v>0.68179999999999996</v>
      </c>
      <c r="Q56" s="59">
        <v>0.69</v>
      </c>
      <c r="R56" s="280">
        <v>301</v>
      </c>
      <c r="S56" s="280">
        <v>161</v>
      </c>
      <c r="T56" s="281">
        <v>0.53490000000000004</v>
      </c>
      <c r="U56" s="281">
        <v>0.69</v>
      </c>
      <c r="V56" s="58">
        <v>201</v>
      </c>
      <c r="W56" s="58">
        <v>172</v>
      </c>
      <c r="X56" s="59">
        <v>0.85570000000000002</v>
      </c>
      <c r="Y56" s="262"/>
      <c r="Z56" s="250">
        <v>376</v>
      </c>
      <c r="AA56" s="251">
        <v>364</v>
      </c>
      <c r="AB56" s="252">
        <v>0.96809999999999996</v>
      </c>
      <c r="AC56" s="250">
        <v>531</v>
      </c>
      <c r="AD56" s="251">
        <v>480</v>
      </c>
      <c r="AE56" s="252">
        <v>0.90400000000000003</v>
      </c>
      <c r="AF56" s="253">
        <v>1023023.57</v>
      </c>
      <c r="AG56" s="254">
        <v>758014.59</v>
      </c>
      <c r="AH56" s="252">
        <v>0.74099999999999999</v>
      </c>
      <c r="AI56" s="250">
        <v>459</v>
      </c>
      <c r="AJ56" s="251">
        <v>323</v>
      </c>
      <c r="AK56" s="252">
        <v>0.70369999999999999</v>
      </c>
      <c r="AL56" s="9" t="s">
        <v>166</v>
      </c>
    </row>
    <row r="57" spans="1:38" x14ac:dyDescent="0.2">
      <c r="A57" s="57" t="s">
        <v>154</v>
      </c>
      <c r="B57" s="57" t="s">
        <v>59</v>
      </c>
      <c r="C57" s="275">
        <v>982452.73</v>
      </c>
      <c r="D57" s="275">
        <v>4019638.25</v>
      </c>
      <c r="E57" s="276">
        <v>0.24441322051803999</v>
      </c>
      <c r="F57" s="58">
        <v>1844</v>
      </c>
      <c r="G57" s="58">
        <v>1647</v>
      </c>
      <c r="H57" s="59">
        <v>0.89319999999999999</v>
      </c>
      <c r="I57" s="54">
        <v>0.95779999999999998</v>
      </c>
      <c r="J57" s="280">
        <v>2287</v>
      </c>
      <c r="K57" s="280">
        <v>1972</v>
      </c>
      <c r="L57" s="281">
        <v>0.86229999999999996</v>
      </c>
      <c r="M57" s="276">
        <v>0.86819999999999997</v>
      </c>
      <c r="N57" s="60">
        <v>1130550.1399999999</v>
      </c>
      <c r="O57" s="60">
        <v>758175.76</v>
      </c>
      <c r="P57" s="59">
        <v>0.67059999999999997</v>
      </c>
      <c r="Q57" s="59">
        <v>0.66390000000000005</v>
      </c>
      <c r="R57" s="280">
        <v>1543</v>
      </c>
      <c r="S57" s="280">
        <v>702</v>
      </c>
      <c r="T57" s="281">
        <v>0.45500000000000002</v>
      </c>
      <c r="U57" s="281">
        <v>0.69</v>
      </c>
      <c r="V57" s="58">
        <v>1462</v>
      </c>
      <c r="W57" s="58">
        <v>1202</v>
      </c>
      <c r="X57" s="59">
        <v>0.82220000000000004</v>
      </c>
      <c r="Y57" s="262"/>
      <c r="Z57" s="250">
        <v>1934</v>
      </c>
      <c r="AA57" s="251">
        <v>1980</v>
      </c>
      <c r="AB57" s="252">
        <v>1.0238</v>
      </c>
      <c r="AC57" s="250">
        <v>2490</v>
      </c>
      <c r="AD57" s="251">
        <v>2200</v>
      </c>
      <c r="AE57" s="252">
        <v>0.88349999999999995</v>
      </c>
      <c r="AF57" s="253">
        <v>4897655.45</v>
      </c>
      <c r="AG57" s="254">
        <v>3337577.13</v>
      </c>
      <c r="AH57" s="252">
        <v>0.68149999999999999</v>
      </c>
      <c r="AI57" s="250">
        <v>1973</v>
      </c>
      <c r="AJ57" s="251">
        <v>1410</v>
      </c>
      <c r="AK57" s="252">
        <v>0.71460000000000001</v>
      </c>
      <c r="AL57" s="9" t="s">
        <v>166</v>
      </c>
    </row>
    <row r="58" spans="1:38" x14ac:dyDescent="0.2">
      <c r="A58" s="57" t="s">
        <v>152</v>
      </c>
      <c r="B58" s="57" t="s">
        <v>60</v>
      </c>
      <c r="C58" s="275">
        <v>1700146.2</v>
      </c>
      <c r="D58" s="275">
        <v>6891664.4199999999</v>
      </c>
      <c r="E58" s="276">
        <v>0.24669602238119401</v>
      </c>
      <c r="F58" s="58">
        <v>3459</v>
      </c>
      <c r="G58" s="58">
        <v>3036</v>
      </c>
      <c r="H58" s="59">
        <v>0.87770000000000004</v>
      </c>
      <c r="I58" s="54">
        <v>0.92679999999999996</v>
      </c>
      <c r="J58" s="280">
        <v>4685</v>
      </c>
      <c r="K58" s="280">
        <v>4017</v>
      </c>
      <c r="L58" s="281">
        <v>0.85740000000000005</v>
      </c>
      <c r="M58" s="276">
        <v>0.85819999999999996</v>
      </c>
      <c r="N58" s="60">
        <v>1887153.37</v>
      </c>
      <c r="O58" s="60">
        <v>1200574.69</v>
      </c>
      <c r="P58" s="59">
        <v>0.63619999999999999</v>
      </c>
      <c r="Q58" s="59">
        <v>0.624</v>
      </c>
      <c r="R58" s="280">
        <v>3372</v>
      </c>
      <c r="S58" s="280">
        <v>1575</v>
      </c>
      <c r="T58" s="281">
        <v>0.46710000000000002</v>
      </c>
      <c r="U58" s="281">
        <v>0.69</v>
      </c>
      <c r="V58" s="58">
        <v>2593</v>
      </c>
      <c r="W58" s="58">
        <v>2202</v>
      </c>
      <c r="X58" s="59">
        <v>0.84919999999999995</v>
      </c>
      <c r="Y58" s="262"/>
      <c r="Z58" s="250">
        <v>4282</v>
      </c>
      <c r="AA58" s="251">
        <v>3938</v>
      </c>
      <c r="AB58" s="252">
        <v>0.91969999999999996</v>
      </c>
      <c r="AC58" s="250">
        <v>5443</v>
      </c>
      <c r="AD58" s="251">
        <v>4773</v>
      </c>
      <c r="AE58" s="252">
        <v>0.87690000000000001</v>
      </c>
      <c r="AF58" s="253">
        <v>8516880.1699999999</v>
      </c>
      <c r="AG58" s="254">
        <v>5340306.5</v>
      </c>
      <c r="AH58" s="252">
        <v>0.627</v>
      </c>
      <c r="AI58" s="250">
        <v>4312</v>
      </c>
      <c r="AJ58" s="251">
        <v>2641</v>
      </c>
      <c r="AK58" s="252">
        <v>0.61250000000000004</v>
      </c>
      <c r="AL58" s="9" t="s">
        <v>166</v>
      </c>
    </row>
    <row r="59" spans="1:38" x14ac:dyDescent="0.2">
      <c r="A59" s="57" t="s">
        <v>153</v>
      </c>
      <c r="B59" s="57" t="s">
        <v>61</v>
      </c>
      <c r="C59" s="275">
        <v>1132706.04</v>
      </c>
      <c r="D59" s="275">
        <v>4710562.4400000004</v>
      </c>
      <c r="E59" s="276">
        <v>0.240460890695677</v>
      </c>
      <c r="F59" s="58">
        <v>1596</v>
      </c>
      <c r="G59" s="58">
        <v>1444</v>
      </c>
      <c r="H59" s="59">
        <v>0.90480000000000005</v>
      </c>
      <c r="I59" s="54">
        <v>0.97</v>
      </c>
      <c r="J59" s="280">
        <v>2422</v>
      </c>
      <c r="K59" s="280">
        <v>2011</v>
      </c>
      <c r="L59" s="281">
        <v>0.83030000000000004</v>
      </c>
      <c r="M59" s="276">
        <v>0.82540000000000002</v>
      </c>
      <c r="N59" s="60">
        <v>1234695.1399999999</v>
      </c>
      <c r="O59" s="60">
        <v>855778.65</v>
      </c>
      <c r="P59" s="59">
        <v>0.69310000000000005</v>
      </c>
      <c r="Q59" s="59">
        <v>0.67849999999999999</v>
      </c>
      <c r="R59" s="280">
        <v>1671</v>
      </c>
      <c r="S59" s="280">
        <v>864</v>
      </c>
      <c r="T59" s="281">
        <v>0.5171</v>
      </c>
      <c r="U59" s="281">
        <v>0.69</v>
      </c>
      <c r="V59" s="58">
        <v>1362</v>
      </c>
      <c r="W59" s="58">
        <v>1180</v>
      </c>
      <c r="X59" s="59">
        <v>0.86639999999999995</v>
      </c>
      <c r="Y59" s="262"/>
      <c r="Z59" s="250">
        <v>1654</v>
      </c>
      <c r="AA59" s="251">
        <v>1729</v>
      </c>
      <c r="AB59" s="252">
        <v>1.0452999999999999</v>
      </c>
      <c r="AC59" s="250">
        <v>2592</v>
      </c>
      <c r="AD59" s="251">
        <v>2277</v>
      </c>
      <c r="AE59" s="252">
        <v>0.87849999999999995</v>
      </c>
      <c r="AF59" s="253">
        <v>5659927.9699999997</v>
      </c>
      <c r="AG59" s="254">
        <v>4054367.67</v>
      </c>
      <c r="AH59" s="252">
        <v>0.71630000000000005</v>
      </c>
      <c r="AI59" s="250">
        <v>2171</v>
      </c>
      <c r="AJ59" s="251">
        <v>1552</v>
      </c>
      <c r="AK59" s="252">
        <v>0.71489999999999998</v>
      </c>
      <c r="AL59" s="9" t="s">
        <v>166</v>
      </c>
    </row>
    <row r="60" spans="1:38" x14ac:dyDescent="0.2">
      <c r="A60" s="57" t="s">
        <v>344</v>
      </c>
      <c r="B60" s="57" t="s">
        <v>62</v>
      </c>
      <c r="C60" s="275">
        <v>467277.31</v>
      </c>
      <c r="D60" s="275">
        <v>1928269.49</v>
      </c>
      <c r="E60" s="276">
        <v>0.242329877863701</v>
      </c>
      <c r="F60" s="58">
        <v>627</v>
      </c>
      <c r="G60" s="58">
        <v>591</v>
      </c>
      <c r="H60" s="59">
        <v>0.94259999999999999</v>
      </c>
      <c r="I60" s="54">
        <v>0.99</v>
      </c>
      <c r="J60" s="280">
        <v>1016</v>
      </c>
      <c r="K60" s="280">
        <v>918</v>
      </c>
      <c r="L60" s="281">
        <v>0.90349999999999997</v>
      </c>
      <c r="M60" s="276">
        <v>0.89</v>
      </c>
      <c r="N60" s="60">
        <v>583500.87</v>
      </c>
      <c r="O60" s="60">
        <v>348425.84</v>
      </c>
      <c r="P60" s="59">
        <v>0.59709999999999996</v>
      </c>
      <c r="Q60" s="59">
        <v>0.60289999999999999</v>
      </c>
      <c r="R60" s="280">
        <v>800</v>
      </c>
      <c r="S60" s="280">
        <v>339</v>
      </c>
      <c r="T60" s="281">
        <v>0.42380000000000001</v>
      </c>
      <c r="U60" s="281">
        <v>0.66779999999999995</v>
      </c>
      <c r="V60" s="58">
        <v>711</v>
      </c>
      <c r="W60" s="58">
        <v>568</v>
      </c>
      <c r="X60" s="59">
        <v>0.79890000000000005</v>
      </c>
      <c r="Y60" s="262"/>
      <c r="Z60" s="250">
        <v>466</v>
      </c>
      <c r="AA60" s="251">
        <v>555</v>
      </c>
      <c r="AB60" s="252">
        <v>1.1910000000000001</v>
      </c>
      <c r="AC60" s="250">
        <v>903</v>
      </c>
      <c r="AD60" s="251">
        <v>812</v>
      </c>
      <c r="AE60" s="252">
        <v>0.8992</v>
      </c>
      <c r="AF60" s="253">
        <v>2188585.67</v>
      </c>
      <c r="AG60" s="254">
        <v>1465123.29</v>
      </c>
      <c r="AH60" s="252">
        <v>0.6694</v>
      </c>
      <c r="AI60" s="250">
        <v>799</v>
      </c>
      <c r="AJ60" s="251">
        <v>538</v>
      </c>
      <c r="AK60" s="252">
        <v>0.67330000000000001</v>
      </c>
      <c r="AL60" s="9" t="s">
        <v>166</v>
      </c>
    </row>
    <row r="61" spans="1:38" x14ac:dyDescent="0.2">
      <c r="A61" s="57" t="s">
        <v>344</v>
      </c>
      <c r="B61" s="57" t="s">
        <v>63</v>
      </c>
      <c r="C61" s="275">
        <v>201169.62</v>
      </c>
      <c r="D61" s="275">
        <v>816092.26</v>
      </c>
      <c r="E61" s="276">
        <v>0.24650352645177601</v>
      </c>
      <c r="F61" s="58">
        <v>320</v>
      </c>
      <c r="G61" s="58">
        <v>295</v>
      </c>
      <c r="H61" s="59">
        <v>0.92190000000000005</v>
      </c>
      <c r="I61" s="54">
        <v>0.9798</v>
      </c>
      <c r="J61" s="280">
        <v>571</v>
      </c>
      <c r="K61" s="280">
        <v>547</v>
      </c>
      <c r="L61" s="281">
        <v>0.95799999999999996</v>
      </c>
      <c r="M61" s="276">
        <v>0.89</v>
      </c>
      <c r="N61" s="60">
        <v>212375.4</v>
      </c>
      <c r="O61" s="60">
        <v>146352.66</v>
      </c>
      <c r="P61" s="59">
        <v>0.68910000000000005</v>
      </c>
      <c r="Q61" s="59">
        <v>0.65590000000000004</v>
      </c>
      <c r="R61" s="280">
        <v>258</v>
      </c>
      <c r="S61" s="280">
        <v>118</v>
      </c>
      <c r="T61" s="281">
        <v>0.45739999999999997</v>
      </c>
      <c r="U61" s="281">
        <v>0.69</v>
      </c>
      <c r="V61" s="58">
        <v>401</v>
      </c>
      <c r="W61" s="58">
        <v>320</v>
      </c>
      <c r="X61" s="59">
        <v>0.79800000000000004</v>
      </c>
      <c r="Y61" s="262"/>
      <c r="Z61" s="250">
        <v>391</v>
      </c>
      <c r="AA61" s="251">
        <v>392</v>
      </c>
      <c r="AB61" s="252">
        <v>1.0025999999999999</v>
      </c>
      <c r="AC61" s="250">
        <v>684</v>
      </c>
      <c r="AD61" s="251">
        <v>616</v>
      </c>
      <c r="AE61" s="252">
        <v>0.90059999999999996</v>
      </c>
      <c r="AF61" s="253">
        <v>1033779.3</v>
      </c>
      <c r="AG61" s="254">
        <v>673483.94</v>
      </c>
      <c r="AH61" s="252">
        <v>0.65149999999999997</v>
      </c>
      <c r="AI61" s="250">
        <v>417</v>
      </c>
      <c r="AJ61" s="251">
        <v>245</v>
      </c>
      <c r="AK61" s="252">
        <v>0.58750000000000002</v>
      </c>
      <c r="AL61" s="9" t="s">
        <v>166</v>
      </c>
    </row>
    <row r="62" spans="1:38" x14ac:dyDescent="0.2">
      <c r="A62" s="57" t="s">
        <v>167</v>
      </c>
      <c r="B62" s="57" t="s">
        <v>64</v>
      </c>
      <c r="C62" s="275">
        <v>610746.06999999995</v>
      </c>
      <c r="D62" s="275">
        <v>2626204.17</v>
      </c>
      <c r="E62" s="276">
        <v>0.23255848763654999</v>
      </c>
      <c r="F62" s="58">
        <v>1208</v>
      </c>
      <c r="G62" s="58">
        <v>1122</v>
      </c>
      <c r="H62" s="59">
        <v>0.92879999999999996</v>
      </c>
      <c r="I62" s="54">
        <v>0.97509999999999997</v>
      </c>
      <c r="J62" s="280">
        <v>1773</v>
      </c>
      <c r="K62" s="280">
        <v>1712</v>
      </c>
      <c r="L62" s="281">
        <v>0.96560000000000001</v>
      </c>
      <c r="M62" s="276">
        <v>0.89</v>
      </c>
      <c r="N62" s="60">
        <v>668829.25</v>
      </c>
      <c r="O62" s="60">
        <v>428905.76</v>
      </c>
      <c r="P62" s="59">
        <v>0.64129999999999998</v>
      </c>
      <c r="Q62" s="59">
        <v>0.67200000000000004</v>
      </c>
      <c r="R62" s="280">
        <v>1333</v>
      </c>
      <c r="S62" s="280">
        <v>651</v>
      </c>
      <c r="T62" s="281">
        <v>0.4884</v>
      </c>
      <c r="U62" s="281">
        <v>0.69</v>
      </c>
      <c r="V62" s="58">
        <v>1093</v>
      </c>
      <c r="W62" s="58">
        <v>952</v>
      </c>
      <c r="X62" s="59">
        <v>0.871</v>
      </c>
      <c r="Y62" s="262"/>
      <c r="Z62" s="250">
        <v>1615</v>
      </c>
      <c r="AA62" s="251">
        <v>1545</v>
      </c>
      <c r="AB62" s="252">
        <v>0.95669999999999999</v>
      </c>
      <c r="AC62" s="250">
        <v>2354</v>
      </c>
      <c r="AD62" s="251">
        <v>2121</v>
      </c>
      <c r="AE62" s="252">
        <v>0.90100000000000002</v>
      </c>
      <c r="AF62" s="253">
        <v>3274541.67</v>
      </c>
      <c r="AG62" s="254">
        <v>2006900.51</v>
      </c>
      <c r="AH62" s="252">
        <v>0.6129</v>
      </c>
      <c r="AI62" s="250">
        <v>1879</v>
      </c>
      <c r="AJ62" s="251">
        <v>1135</v>
      </c>
      <c r="AK62" s="252">
        <v>0.60399999999999998</v>
      </c>
      <c r="AL62" s="9" t="s">
        <v>166</v>
      </c>
    </row>
    <row r="63" spans="1:38" x14ac:dyDescent="0.2">
      <c r="A63" s="57" t="s">
        <v>153</v>
      </c>
      <c r="B63" s="57" t="s">
        <v>65</v>
      </c>
      <c r="C63" s="275">
        <v>639997.43999999994</v>
      </c>
      <c r="D63" s="275">
        <v>2677870.0499999998</v>
      </c>
      <c r="E63" s="276">
        <v>0.23899495795174999</v>
      </c>
      <c r="F63" s="58">
        <v>1055</v>
      </c>
      <c r="G63" s="58">
        <v>993</v>
      </c>
      <c r="H63" s="59">
        <v>0.94120000000000004</v>
      </c>
      <c r="I63" s="54">
        <v>0.99</v>
      </c>
      <c r="J63" s="280">
        <v>1618</v>
      </c>
      <c r="K63" s="280">
        <v>1364</v>
      </c>
      <c r="L63" s="281">
        <v>0.84299999999999997</v>
      </c>
      <c r="M63" s="276">
        <v>0.84819999999999995</v>
      </c>
      <c r="N63" s="60">
        <v>766207.88</v>
      </c>
      <c r="O63" s="60">
        <v>503713.39</v>
      </c>
      <c r="P63" s="59">
        <v>0.65739999999999998</v>
      </c>
      <c r="Q63" s="59">
        <v>0.62660000000000005</v>
      </c>
      <c r="R63" s="280">
        <v>1042</v>
      </c>
      <c r="S63" s="280">
        <v>481</v>
      </c>
      <c r="T63" s="281">
        <v>0.46160000000000001</v>
      </c>
      <c r="U63" s="281">
        <v>0.64859999999999995</v>
      </c>
      <c r="V63" s="58">
        <v>927</v>
      </c>
      <c r="W63" s="58">
        <v>786</v>
      </c>
      <c r="X63" s="59">
        <v>0.84789999999999999</v>
      </c>
      <c r="Y63" s="262"/>
      <c r="Z63" s="250">
        <v>1284</v>
      </c>
      <c r="AA63" s="251">
        <v>1327</v>
      </c>
      <c r="AB63" s="252">
        <v>1.0335000000000001</v>
      </c>
      <c r="AC63" s="250">
        <v>2184</v>
      </c>
      <c r="AD63" s="251">
        <v>1945</v>
      </c>
      <c r="AE63" s="252">
        <v>0.89059999999999995</v>
      </c>
      <c r="AF63" s="253">
        <v>3943336.75</v>
      </c>
      <c r="AG63" s="254">
        <v>2547023.56</v>
      </c>
      <c r="AH63" s="252">
        <v>0.64590000000000003</v>
      </c>
      <c r="AI63" s="250">
        <v>1702</v>
      </c>
      <c r="AJ63" s="251">
        <v>1012</v>
      </c>
      <c r="AK63" s="252">
        <v>0.59460000000000002</v>
      </c>
      <c r="AL63" s="9" t="s">
        <v>166</v>
      </c>
    </row>
    <row r="64" spans="1:38" x14ac:dyDescent="0.2">
      <c r="A64" s="57" t="s">
        <v>154</v>
      </c>
      <c r="B64" s="57" t="s">
        <v>66</v>
      </c>
      <c r="C64" s="275">
        <v>11723829.99</v>
      </c>
      <c r="D64" s="275">
        <v>49072626.259999998</v>
      </c>
      <c r="E64" s="276">
        <v>0.23890773499433199</v>
      </c>
      <c r="F64" s="58">
        <v>25954</v>
      </c>
      <c r="G64" s="58">
        <v>22518</v>
      </c>
      <c r="H64" s="59">
        <v>0.86760000000000004</v>
      </c>
      <c r="I64" s="54">
        <v>0.93840000000000001</v>
      </c>
      <c r="J64" s="280">
        <v>32511</v>
      </c>
      <c r="K64" s="280">
        <v>22336</v>
      </c>
      <c r="L64" s="281">
        <v>0.68700000000000006</v>
      </c>
      <c r="M64" s="276">
        <v>0.69489999999999996</v>
      </c>
      <c r="N64" s="60">
        <v>14096725.199999999</v>
      </c>
      <c r="O64" s="60">
        <v>8590493.5999999996</v>
      </c>
      <c r="P64" s="59">
        <v>0.60940000000000005</v>
      </c>
      <c r="Q64" s="59">
        <v>0.60329999999999995</v>
      </c>
      <c r="R64" s="280">
        <v>17407</v>
      </c>
      <c r="S64" s="280">
        <v>7950</v>
      </c>
      <c r="T64" s="281">
        <v>0.45669999999999999</v>
      </c>
      <c r="U64" s="281">
        <v>0.68120000000000003</v>
      </c>
      <c r="V64" s="58">
        <v>14322</v>
      </c>
      <c r="W64" s="58">
        <v>10130</v>
      </c>
      <c r="X64" s="59">
        <v>0.70730000000000004</v>
      </c>
      <c r="Y64" s="336"/>
      <c r="Z64" s="337">
        <v>28503</v>
      </c>
      <c r="AA64" s="338">
        <v>28101</v>
      </c>
      <c r="AB64" s="339">
        <v>0.9859</v>
      </c>
      <c r="AC64" s="337">
        <v>34329</v>
      </c>
      <c r="AD64" s="338">
        <v>24767</v>
      </c>
      <c r="AE64" s="339">
        <v>0.72150000000000003</v>
      </c>
      <c r="AF64" s="340">
        <v>61709807.859999999</v>
      </c>
      <c r="AG64" s="341">
        <v>38784484.490000002</v>
      </c>
      <c r="AH64" s="339">
        <v>0.62849999999999995</v>
      </c>
      <c r="AI64" s="337">
        <v>21907</v>
      </c>
      <c r="AJ64" s="338">
        <v>14189</v>
      </c>
      <c r="AK64" s="339">
        <v>0.64770000000000005</v>
      </c>
      <c r="AL64" s="9" t="s">
        <v>166</v>
      </c>
    </row>
    <row r="65" spans="1:38" x14ac:dyDescent="0.2">
      <c r="A65" s="57" t="s">
        <v>344</v>
      </c>
      <c r="B65" s="57" t="s">
        <v>67</v>
      </c>
      <c r="C65" s="275">
        <v>163198.76999999999</v>
      </c>
      <c r="D65" s="275">
        <v>755579.57</v>
      </c>
      <c r="E65" s="276">
        <v>0.21599150702288</v>
      </c>
      <c r="F65" s="58">
        <v>183</v>
      </c>
      <c r="G65" s="58">
        <v>179</v>
      </c>
      <c r="H65" s="59">
        <v>0.97809999999999997</v>
      </c>
      <c r="I65" s="54">
        <v>0.99</v>
      </c>
      <c r="J65" s="280">
        <v>302</v>
      </c>
      <c r="K65" s="280">
        <v>282</v>
      </c>
      <c r="L65" s="281">
        <v>0.93379999999999996</v>
      </c>
      <c r="M65" s="276">
        <v>0.89</v>
      </c>
      <c r="N65" s="60">
        <v>178366.29</v>
      </c>
      <c r="O65" s="60">
        <v>134639.76999999999</v>
      </c>
      <c r="P65" s="59">
        <v>0.75480000000000003</v>
      </c>
      <c r="Q65" s="59">
        <v>0.69</v>
      </c>
      <c r="R65" s="280">
        <v>192</v>
      </c>
      <c r="S65" s="280">
        <v>116</v>
      </c>
      <c r="T65" s="281">
        <v>0.60419999999999996</v>
      </c>
      <c r="U65" s="281">
        <v>0.69</v>
      </c>
      <c r="V65" s="58">
        <v>223</v>
      </c>
      <c r="W65" s="58">
        <v>176</v>
      </c>
      <c r="X65" s="59">
        <v>0.78920000000000001</v>
      </c>
      <c r="Y65" s="262"/>
      <c r="Z65" s="250">
        <v>217</v>
      </c>
      <c r="AA65" s="251">
        <v>233</v>
      </c>
      <c r="AB65" s="252">
        <v>1.0737000000000001</v>
      </c>
      <c r="AC65" s="250">
        <v>380</v>
      </c>
      <c r="AD65" s="251">
        <v>334</v>
      </c>
      <c r="AE65" s="252">
        <v>0.87890000000000001</v>
      </c>
      <c r="AF65" s="253">
        <v>812967.16</v>
      </c>
      <c r="AG65" s="254">
        <v>615801.39</v>
      </c>
      <c r="AH65" s="252">
        <v>0.75749999999999995</v>
      </c>
      <c r="AI65" s="250">
        <v>274</v>
      </c>
      <c r="AJ65" s="251">
        <v>211</v>
      </c>
      <c r="AK65" s="252">
        <v>0.77010000000000001</v>
      </c>
      <c r="AL65" s="9" t="s">
        <v>166</v>
      </c>
    </row>
    <row r="66" spans="1:38" x14ac:dyDescent="0.2">
      <c r="A66" s="57" t="s">
        <v>154</v>
      </c>
      <c r="B66" s="57" t="s">
        <v>68</v>
      </c>
      <c r="C66" s="275">
        <v>537772.79</v>
      </c>
      <c r="D66" s="275">
        <v>2294619.08</v>
      </c>
      <c r="E66" s="276">
        <v>0.234362554851588</v>
      </c>
      <c r="F66" s="58">
        <v>1239</v>
      </c>
      <c r="G66" s="58">
        <v>1190</v>
      </c>
      <c r="H66" s="59">
        <v>0.96050000000000002</v>
      </c>
      <c r="I66" s="54">
        <v>0.99</v>
      </c>
      <c r="J66" s="280">
        <v>1435</v>
      </c>
      <c r="K66" s="280">
        <v>1363</v>
      </c>
      <c r="L66" s="281">
        <v>0.94979999999999998</v>
      </c>
      <c r="M66" s="276">
        <v>0.89</v>
      </c>
      <c r="N66" s="60">
        <v>581184</v>
      </c>
      <c r="O66" s="60">
        <v>426117.16</v>
      </c>
      <c r="P66" s="59">
        <v>0.73319999999999996</v>
      </c>
      <c r="Q66" s="59">
        <v>0.69</v>
      </c>
      <c r="R66" s="280">
        <v>762</v>
      </c>
      <c r="S66" s="280">
        <v>428</v>
      </c>
      <c r="T66" s="281">
        <v>0.56169999999999998</v>
      </c>
      <c r="U66" s="281">
        <v>0.69</v>
      </c>
      <c r="V66" s="58">
        <v>1113</v>
      </c>
      <c r="W66" s="58">
        <v>1019</v>
      </c>
      <c r="X66" s="59">
        <v>0.91549999999999998</v>
      </c>
      <c r="Y66" s="262"/>
      <c r="Z66" s="250">
        <v>1150</v>
      </c>
      <c r="AA66" s="251">
        <v>1147</v>
      </c>
      <c r="AB66" s="252">
        <v>0.99739999999999995</v>
      </c>
      <c r="AC66" s="250">
        <v>1469</v>
      </c>
      <c r="AD66" s="251">
        <v>1427</v>
      </c>
      <c r="AE66" s="252">
        <v>0.97140000000000004</v>
      </c>
      <c r="AF66" s="253">
        <v>2710368.21</v>
      </c>
      <c r="AG66" s="254">
        <v>1989740.38</v>
      </c>
      <c r="AH66" s="252">
        <v>0.73409999999999997</v>
      </c>
      <c r="AI66" s="250">
        <v>1191</v>
      </c>
      <c r="AJ66" s="251">
        <v>885</v>
      </c>
      <c r="AK66" s="252">
        <v>0.74309999999999998</v>
      </c>
      <c r="AL66" s="9" t="s">
        <v>166</v>
      </c>
    </row>
    <row r="67" spans="1:38" x14ac:dyDescent="0.2">
      <c r="A67" s="57" t="s">
        <v>154</v>
      </c>
      <c r="B67" s="57" t="s">
        <v>69</v>
      </c>
      <c r="C67" s="275">
        <v>1316397.56</v>
      </c>
      <c r="D67" s="275">
        <v>5549276.79</v>
      </c>
      <c r="E67" s="276">
        <v>0.237219661194806</v>
      </c>
      <c r="F67" s="58">
        <v>1808</v>
      </c>
      <c r="G67" s="58">
        <v>1760</v>
      </c>
      <c r="H67" s="59">
        <v>0.97350000000000003</v>
      </c>
      <c r="I67" s="54">
        <v>0.99</v>
      </c>
      <c r="J67" s="280">
        <v>2396</v>
      </c>
      <c r="K67" s="280">
        <v>2140</v>
      </c>
      <c r="L67" s="281">
        <v>0.89319999999999999</v>
      </c>
      <c r="M67" s="276">
        <v>0.89</v>
      </c>
      <c r="N67" s="60">
        <v>1460187.59</v>
      </c>
      <c r="O67" s="60">
        <v>1052717.67</v>
      </c>
      <c r="P67" s="59">
        <v>0.72089999999999999</v>
      </c>
      <c r="Q67" s="59">
        <v>0.69</v>
      </c>
      <c r="R67" s="280">
        <v>1561</v>
      </c>
      <c r="S67" s="280">
        <v>824</v>
      </c>
      <c r="T67" s="281">
        <v>0.52790000000000004</v>
      </c>
      <c r="U67" s="281">
        <v>0.69</v>
      </c>
      <c r="V67" s="58">
        <v>1545</v>
      </c>
      <c r="W67" s="58">
        <v>1274</v>
      </c>
      <c r="X67" s="59">
        <v>0.8246</v>
      </c>
      <c r="Y67" s="262"/>
      <c r="Z67" s="250">
        <v>1895</v>
      </c>
      <c r="AA67" s="251">
        <v>1966</v>
      </c>
      <c r="AB67" s="252">
        <v>1.0375000000000001</v>
      </c>
      <c r="AC67" s="250">
        <v>2490</v>
      </c>
      <c r="AD67" s="251">
        <v>2283</v>
      </c>
      <c r="AE67" s="252">
        <v>0.91690000000000005</v>
      </c>
      <c r="AF67" s="253">
        <v>6207975.1399999997</v>
      </c>
      <c r="AG67" s="254">
        <v>4341488.7</v>
      </c>
      <c r="AH67" s="252">
        <v>0.69930000000000003</v>
      </c>
      <c r="AI67" s="250">
        <v>2114</v>
      </c>
      <c r="AJ67" s="251">
        <v>1469</v>
      </c>
      <c r="AK67" s="252">
        <v>0.69489999999999996</v>
      </c>
      <c r="AL67" s="9" t="s">
        <v>166</v>
      </c>
    </row>
    <row r="68" spans="1:38" x14ac:dyDescent="0.2">
      <c r="A68" s="57" t="s">
        <v>304</v>
      </c>
      <c r="B68" s="57" t="s">
        <v>70</v>
      </c>
      <c r="C68" s="275">
        <v>2085244.59</v>
      </c>
      <c r="D68" s="275">
        <v>8523348.6199999992</v>
      </c>
      <c r="E68" s="276">
        <v>0.24465086235085901</v>
      </c>
      <c r="F68" s="58">
        <v>3928</v>
      </c>
      <c r="G68" s="58">
        <v>3581</v>
      </c>
      <c r="H68" s="59">
        <v>0.91169999999999995</v>
      </c>
      <c r="I68" s="54">
        <v>0.98250000000000004</v>
      </c>
      <c r="J68" s="280">
        <v>4857</v>
      </c>
      <c r="K68" s="280">
        <v>4239</v>
      </c>
      <c r="L68" s="276">
        <v>0.87280000000000002</v>
      </c>
      <c r="M68" s="281">
        <v>0.87039999999999995</v>
      </c>
      <c r="N68" s="60">
        <v>2382279.7799999998</v>
      </c>
      <c r="O68" s="60">
        <v>1628376.81</v>
      </c>
      <c r="P68" s="59">
        <v>0.6835</v>
      </c>
      <c r="Q68" s="59">
        <v>0.68279999999999996</v>
      </c>
      <c r="R68" s="280">
        <v>3059</v>
      </c>
      <c r="S68" s="280">
        <v>1562</v>
      </c>
      <c r="T68" s="281">
        <v>0.51060000000000005</v>
      </c>
      <c r="U68" s="276">
        <v>0.69</v>
      </c>
      <c r="V68" s="58">
        <v>2975</v>
      </c>
      <c r="W68" s="58">
        <v>2437</v>
      </c>
      <c r="X68" s="59">
        <v>0.81920000000000004</v>
      </c>
      <c r="Y68" s="262"/>
      <c r="Z68" s="250">
        <v>4021</v>
      </c>
      <c r="AA68" s="251">
        <v>4035</v>
      </c>
      <c r="AB68" s="252">
        <v>1.0035000000000001</v>
      </c>
      <c r="AC68" s="250">
        <v>5338</v>
      </c>
      <c r="AD68" s="251">
        <v>4611</v>
      </c>
      <c r="AE68" s="252">
        <v>0.86380000000000001</v>
      </c>
      <c r="AF68" s="253">
        <v>10046502.310000001</v>
      </c>
      <c r="AG68" s="254">
        <v>6977264.0800000001</v>
      </c>
      <c r="AH68" s="252">
        <v>0.69450000000000001</v>
      </c>
      <c r="AI68" s="250">
        <v>3936</v>
      </c>
      <c r="AJ68" s="251">
        <v>2790</v>
      </c>
      <c r="AK68" s="252">
        <v>0.70879999999999999</v>
      </c>
      <c r="AL68" s="9" t="s">
        <v>166</v>
      </c>
    </row>
    <row r="69" spans="1:38" x14ac:dyDescent="0.2">
      <c r="A69" s="57" t="s">
        <v>152</v>
      </c>
      <c r="B69" s="57" t="s">
        <v>71</v>
      </c>
      <c r="C69" s="275">
        <v>2859752.37</v>
      </c>
      <c r="D69" s="275">
        <v>11512673.130000001</v>
      </c>
      <c r="E69" s="276">
        <v>0.24840037910465701</v>
      </c>
      <c r="F69" s="58">
        <v>4254</v>
      </c>
      <c r="G69" s="58">
        <v>3849</v>
      </c>
      <c r="H69" s="59">
        <v>0.90480000000000005</v>
      </c>
      <c r="I69" s="54">
        <v>0.98180000000000001</v>
      </c>
      <c r="J69" s="280">
        <v>5736</v>
      </c>
      <c r="K69" s="280">
        <v>5061</v>
      </c>
      <c r="L69" s="281">
        <v>0.88229999999999997</v>
      </c>
      <c r="M69" s="276">
        <v>0.87729999999999997</v>
      </c>
      <c r="N69" s="60">
        <v>2978037.53</v>
      </c>
      <c r="O69" s="60">
        <v>2082112.86</v>
      </c>
      <c r="P69" s="59">
        <v>0.69920000000000004</v>
      </c>
      <c r="Q69" s="59">
        <v>0.68740000000000001</v>
      </c>
      <c r="R69" s="280">
        <v>3510</v>
      </c>
      <c r="S69" s="280">
        <v>1802</v>
      </c>
      <c r="T69" s="281">
        <v>0.51339999999999997</v>
      </c>
      <c r="U69" s="281">
        <v>0.69</v>
      </c>
      <c r="V69" s="58">
        <v>3256</v>
      </c>
      <c r="W69" s="58">
        <v>2760</v>
      </c>
      <c r="X69" s="59">
        <v>0.84770000000000001</v>
      </c>
      <c r="Y69" s="262"/>
      <c r="Z69" s="250">
        <v>4626</v>
      </c>
      <c r="AA69" s="251">
        <v>4617</v>
      </c>
      <c r="AB69" s="252">
        <v>0.99809999999999999</v>
      </c>
      <c r="AC69" s="250">
        <v>7014</v>
      </c>
      <c r="AD69" s="251">
        <v>5889</v>
      </c>
      <c r="AE69" s="252">
        <v>0.83960000000000001</v>
      </c>
      <c r="AF69" s="253">
        <v>13007354.640000001</v>
      </c>
      <c r="AG69" s="254">
        <v>9086066.7899999991</v>
      </c>
      <c r="AH69" s="252">
        <v>0.69850000000000001</v>
      </c>
      <c r="AI69" s="250">
        <v>4933</v>
      </c>
      <c r="AJ69" s="251">
        <v>3338</v>
      </c>
      <c r="AK69" s="252">
        <v>0.67669999999999997</v>
      </c>
      <c r="AL69" s="9" t="s">
        <v>166</v>
      </c>
    </row>
    <row r="70" spans="1:38" x14ac:dyDescent="0.2">
      <c r="A70" s="57" t="s">
        <v>155</v>
      </c>
      <c r="B70" s="57" t="s">
        <v>73</v>
      </c>
      <c r="C70" s="275">
        <v>0</v>
      </c>
      <c r="D70" s="275">
        <v>0</v>
      </c>
      <c r="E70" s="276">
        <v>0</v>
      </c>
      <c r="F70" s="58">
        <v>1</v>
      </c>
      <c r="G70" s="58">
        <v>3</v>
      </c>
      <c r="H70" s="59">
        <v>3</v>
      </c>
      <c r="I70" s="54">
        <v>0.99</v>
      </c>
      <c r="J70" s="280">
        <v>4</v>
      </c>
      <c r="K70" s="280">
        <v>1</v>
      </c>
      <c r="L70" s="281">
        <v>0.25</v>
      </c>
      <c r="M70" s="276">
        <v>0.16669999999999999</v>
      </c>
      <c r="N70" s="60">
        <v>0</v>
      </c>
      <c r="O70" s="60">
        <v>0</v>
      </c>
      <c r="P70" s="59">
        <v>0</v>
      </c>
      <c r="Q70" s="59">
        <v>0.69</v>
      </c>
      <c r="R70" s="280">
        <v>0</v>
      </c>
      <c r="S70" s="280">
        <v>0</v>
      </c>
      <c r="T70" s="281">
        <v>0</v>
      </c>
      <c r="U70" s="281">
        <v>0.69</v>
      </c>
      <c r="V70" s="58">
        <v>0</v>
      </c>
      <c r="W70" s="58">
        <v>0</v>
      </c>
      <c r="X70" s="59">
        <v>0</v>
      </c>
      <c r="Y70" s="262"/>
      <c r="Z70" s="250">
        <v>5</v>
      </c>
      <c r="AA70" s="251">
        <v>16</v>
      </c>
      <c r="AB70" s="252">
        <v>3.2</v>
      </c>
      <c r="AC70" s="250">
        <v>10</v>
      </c>
      <c r="AD70" s="251">
        <v>1</v>
      </c>
      <c r="AE70" s="252">
        <v>0.1</v>
      </c>
      <c r="AF70" s="253"/>
      <c r="AG70" s="254"/>
      <c r="AH70" s="252"/>
      <c r="AI70" s="250">
        <v>1</v>
      </c>
      <c r="AJ70" s="251"/>
      <c r="AK70" s="252"/>
      <c r="AL70" s="9" t="s">
        <v>166</v>
      </c>
    </row>
    <row r="71" spans="1:38" x14ac:dyDescent="0.2">
      <c r="A71" s="57" t="s">
        <v>304</v>
      </c>
      <c r="B71" s="57" t="s">
        <v>72</v>
      </c>
      <c r="C71" s="275">
        <v>530614.5</v>
      </c>
      <c r="D71" s="275">
        <v>2220485.54</v>
      </c>
      <c r="E71" s="276">
        <v>0.23896327647330701</v>
      </c>
      <c r="F71" s="58">
        <v>1314</v>
      </c>
      <c r="G71" s="58">
        <v>1150</v>
      </c>
      <c r="H71" s="59">
        <v>0.87519999999999998</v>
      </c>
      <c r="I71" s="54">
        <v>0.89149999999999996</v>
      </c>
      <c r="J71" s="280">
        <v>1686</v>
      </c>
      <c r="K71" s="280">
        <v>1447</v>
      </c>
      <c r="L71" s="281">
        <v>0.85819999999999996</v>
      </c>
      <c r="M71" s="276">
        <v>0.86150000000000004</v>
      </c>
      <c r="N71" s="60">
        <v>588886.67000000004</v>
      </c>
      <c r="O71" s="60">
        <v>385493.11</v>
      </c>
      <c r="P71" s="59">
        <v>0.65459999999999996</v>
      </c>
      <c r="Q71" s="59">
        <v>0.65029999999999999</v>
      </c>
      <c r="R71" s="280">
        <v>1156</v>
      </c>
      <c r="S71" s="280">
        <v>528</v>
      </c>
      <c r="T71" s="281">
        <v>0.45669999999999999</v>
      </c>
      <c r="U71" s="281">
        <v>0.69</v>
      </c>
      <c r="V71" s="58">
        <v>938</v>
      </c>
      <c r="W71" s="58">
        <v>745</v>
      </c>
      <c r="X71" s="59">
        <v>0.79420000000000002</v>
      </c>
      <c r="Y71" s="262"/>
      <c r="Z71" s="250">
        <v>1728</v>
      </c>
      <c r="AA71" s="251">
        <v>1530</v>
      </c>
      <c r="AB71" s="252">
        <v>0.88539999999999996</v>
      </c>
      <c r="AC71" s="250">
        <v>2250</v>
      </c>
      <c r="AD71" s="251">
        <v>1833</v>
      </c>
      <c r="AE71" s="252">
        <v>0.81469999999999998</v>
      </c>
      <c r="AF71" s="253">
        <v>2819381.74</v>
      </c>
      <c r="AG71" s="254">
        <v>1725634.92</v>
      </c>
      <c r="AH71" s="252">
        <v>0.61209999999999998</v>
      </c>
      <c r="AI71" s="250">
        <v>1590</v>
      </c>
      <c r="AJ71" s="251">
        <v>895</v>
      </c>
      <c r="AK71" s="252">
        <v>0.56289999999999996</v>
      </c>
      <c r="AL71" s="9" t="s">
        <v>166</v>
      </c>
    </row>
    <row r="72" spans="1:38" x14ac:dyDescent="0.2">
      <c r="A72" s="57" t="s">
        <v>152</v>
      </c>
      <c r="B72" s="57" t="s">
        <v>74</v>
      </c>
      <c r="C72" s="275">
        <v>4845692.04</v>
      </c>
      <c r="D72" s="275">
        <v>20669299.609999999</v>
      </c>
      <c r="E72" s="276">
        <v>0.23443910202238299</v>
      </c>
      <c r="F72" s="58">
        <v>4856</v>
      </c>
      <c r="G72" s="58">
        <v>4439</v>
      </c>
      <c r="H72" s="59">
        <v>0.91410000000000002</v>
      </c>
      <c r="I72" s="54">
        <v>0.96889999999999998</v>
      </c>
      <c r="J72" s="280">
        <v>7788</v>
      </c>
      <c r="K72" s="280">
        <v>6999</v>
      </c>
      <c r="L72" s="281">
        <v>0.89870000000000005</v>
      </c>
      <c r="M72" s="276">
        <v>0.89</v>
      </c>
      <c r="N72" s="60">
        <v>5694419.2800000003</v>
      </c>
      <c r="O72" s="60">
        <v>3900046.75</v>
      </c>
      <c r="P72" s="59">
        <v>0.68489999999999995</v>
      </c>
      <c r="Q72" s="59">
        <v>0.67989999999999995</v>
      </c>
      <c r="R72" s="280">
        <v>5486</v>
      </c>
      <c r="S72" s="280">
        <v>2403</v>
      </c>
      <c r="T72" s="281">
        <v>0.438</v>
      </c>
      <c r="U72" s="281">
        <v>0.68279999999999996</v>
      </c>
      <c r="V72" s="58">
        <v>4927</v>
      </c>
      <c r="W72" s="58">
        <v>3388</v>
      </c>
      <c r="X72" s="59">
        <v>0.68759999999999999</v>
      </c>
      <c r="Y72" s="262"/>
      <c r="Z72" s="250">
        <v>5264</v>
      </c>
      <c r="AA72" s="251">
        <v>5682</v>
      </c>
      <c r="AB72" s="252">
        <v>1.0793999999999999</v>
      </c>
      <c r="AC72" s="250">
        <v>8767</v>
      </c>
      <c r="AD72" s="251">
        <v>7993</v>
      </c>
      <c r="AE72" s="252">
        <v>0.91169999999999995</v>
      </c>
      <c r="AF72" s="253">
        <v>25524385.109999999</v>
      </c>
      <c r="AG72" s="254">
        <v>17259336.600000001</v>
      </c>
      <c r="AH72" s="252">
        <v>0.67620000000000002</v>
      </c>
      <c r="AI72" s="250">
        <v>7364</v>
      </c>
      <c r="AJ72" s="251">
        <v>4753</v>
      </c>
      <c r="AK72" s="252">
        <v>0.64539999999999997</v>
      </c>
      <c r="AL72" s="9" t="s">
        <v>166</v>
      </c>
    </row>
    <row r="73" spans="1:38" x14ac:dyDescent="0.2">
      <c r="A73" s="61" t="s">
        <v>142</v>
      </c>
      <c r="B73" s="57" t="s">
        <v>75</v>
      </c>
      <c r="C73" s="275">
        <v>1094494.97</v>
      </c>
      <c r="D73" s="275">
        <v>4623166.57</v>
      </c>
      <c r="E73" s="276">
        <v>0.23674140947078201</v>
      </c>
      <c r="F73" s="58">
        <v>1278</v>
      </c>
      <c r="G73" s="58">
        <v>1198</v>
      </c>
      <c r="H73" s="59">
        <v>0.93740000000000001</v>
      </c>
      <c r="I73" s="54">
        <v>0.99</v>
      </c>
      <c r="J73" s="280">
        <v>1789</v>
      </c>
      <c r="K73" s="280">
        <v>1500</v>
      </c>
      <c r="L73" s="281">
        <v>0.83850000000000002</v>
      </c>
      <c r="M73" s="276">
        <v>0.85029999999999994</v>
      </c>
      <c r="N73" s="60">
        <v>1129790.8600000001</v>
      </c>
      <c r="O73" s="60">
        <v>823089.4</v>
      </c>
      <c r="P73" s="59">
        <v>0.72850000000000004</v>
      </c>
      <c r="Q73" s="59">
        <v>0.69</v>
      </c>
      <c r="R73" s="280">
        <v>1268</v>
      </c>
      <c r="S73" s="280">
        <v>718</v>
      </c>
      <c r="T73" s="281">
        <v>0.56620000000000004</v>
      </c>
      <c r="U73" s="281">
        <v>0.69</v>
      </c>
      <c r="V73" s="58">
        <v>846</v>
      </c>
      <c r="W73" s="58">
        <v>688</v>
      </c>
      <c r="X73" s="59">
        <v>0.81320000000000003</v>
      </c>
      <c r="Y73" s="262"/>
      <c r="Z73" s="250">
        <v>1390</v>
      </c>
      <c r="AA73" s="251">
        <v>1484</v>
      </c>
      <c r="AB73" s="252">
        <v>1.0676000000000001</v>
      </c>
      <c r="AC73" s="250">
        <v>1937</v>
      </c>
      <c r="AD73" s="251">
        <v>1776</v>
      </c>
      <c r="AE73" s="252">
        <v>0.91690000000000005</v>
      </c>
      <c r="AF73" s="253">
        <v>5568950.5700000003</v>
      </c>
      <c r="AG73" s="254">
        <v>3937159.78</v>
      </c>
      <c r="AH73" s="252">
        <v>0.70699999999999996</v>
      </c>
      <c r="AI73" s="250">
        <v>1848</v>
      </c>
      <c r="AJ73" s="251">
        <v>1310</v>
      </c>
      <c r="AK73" s="252">
        <v>0.70889999999999997</v>
      </c>
      <c r="AL73" s="9" t="s">
        <v>166</v>
      </c>
    </row>
    <row r="74" spans="1:38" x14ac:dyDescent="0.2">
      <c r="A74" s="57" t="s">
        <v>152</v>
      </c>
      <c r="B74" s="57" t="s">
        <v>76</v>
      </c>
      <c r="C74" s="275">
        <v>231678.74</v>
      </c>
      <c r="D74" s="275">
        <v>960501.13</v>
      </c>
      <c r="E74" s="276">
        <v>0.24120610873201201</v>
      </c>
      <c r="F74" s="58">
        <v>310</v>
      </c>
      <c r="G74" s="58">
        <v>283</v>
      </c>
      <c r="H74" s="59">
        <v>0.91290000000000004</v>
      </c>
      <c r="I74" s="54">
        <v>0.94320000000000004</v>
      </c>
      <c r="J74" s="280">
        <v>479</v>
      </c>
      <c r="K74" s="280">
        <v>454</v>
      </c>
      <c r="L74" s="281">
        <v>0.94779999999999998</v>
      </c>
      <c r="M74" s="276">
        <v>0.89</v>
      </c>
      <c r="N74" s="60">
        <v>249296.14</v>
      </c>
      <c r="O74" s="60">
        <v>169008.68</v>
      </c>
      <c r="P74" s="59">
        <v>0.67789999999999995</v>
      </c>
      <c r="Q74" s="59">
        <v>0.63090000000000002</v>
      </c>
      <c r="R74" s="280">
        <v>390</v>
      </c>
      <c r="S74" s="280">
        <v>197</v>
      </c>
      <c r="T74" s="281">
        <v>0.50509999999999999</v>
      </c>
      <c r="U74" s="281">
        <v>0.69</v>
      </c>
      <c r="V74" s="58">
        <v>285</v>
      </c>
      <c r="W74" s="58">
        <v>239</v>
      </c>
      <c r="X74" s="59">
        <v>0.83860000000000001</v>
      </c>
      <c r="Y74" s="262"/>
      <c r="Z74" s="250">
        <v>384</v>
      </c>
      <c r="AA74" s="251">
        <v>409</v>
      </c>
      <c r="AB74" s="252">
        <v>1.0650999999999999</v>
      </c>
      <c r="AC74" s="250">
        <v>634</v>
      </c>
      <c r="AD74" s="251">
        <v>560</v>
      </c>
      <c r="AE74" s="252">
        <v>0.88329999999999997</v>
      </c>
      <c r="AF74" s="253">
        <v>1341074.3700000001</v>
      </c>
      <c r="AG74" s="254">
        <v>851439.97</v>
      </c>
      <c r="AH74" s="252">
        <v>0.63490000000000002</v>
      </c>
      <c r="AI74" s="250">
        <v>533</v>
      </c>
      <c r="AJ74" s="251">
        <v>343</v>
      </c>
      <c r="AK74" s="252">
        <v>0.64349999999999996</v>
      </c>
      <c r="AL74" s="9" t="s">
        <v>166</v>
      </c>
    </row>
    <row r="75" spans="1:38" x14ac:dyDescent="0.2">
      <c r="A75" s="57" t="s">
        <v>167</v>
      </c>
      <c r="B75" s="57" t="s">
        <v>77</v>
      </c>
      <c r="C75" s="275">
        <v>995364.03</v>
      </c>
      <c r="D75" s="275">
        <v>4340761.09</v>
      </c>
      <c r="E75" s="276">
        <v>0.22930633807353801</v>
      </c>
      <c r="F75" s="58">
        <v>1685</v>
      </c>
      <c r="G75" s="58">
        <v>1589</v>
      </c>
      <c r="H75" s="59">
        <v>0.94299999999999995</v>
      </c>
      <c r="I75" s="54">
        <v>0.97440000000000004</v>
      </c>
      <c r="J75" s="280">
        <v>2587</v>
      </c>
      <c r="K75" s="280">
        <v>2127</v>
      </c>
      <c r="L75" s="276">
        <v>0.82220000000000004</v>
      </c>
      <c r="M75" s="276">
        <v>0.80810000000000004</v>
      </c>
      <c r="N75" s="60">
        <v>1073395.82</v>
      </c>
      <c r="O75" s="60">
        <v>738012.46</v>
      </c>
      <c r="P75" s="59">
        <v>0.6875</v>
      </c>
      <c r="Q75" s="59">
        <v>0.67949999999999999</v>
      </c>
      <c r="R75" s="280">
        <v>1624</v>
      </c>
      <c r="S75" s="280">
        <v>826</v>
      </c>
      <c r="T75" s="281">
        <v>0.50860000000000005</v>
      </c>
      <c r="U75" s="281">
        <v>0.69</v>
      </c>
      <c r="V75" s="58">
        <v>1328</v>
      </c>
      <c r="W75" s="58">
        <v>991</v>
      </c>
      <c r="X75" s="59">
        <v>0.74619999999999997</v>
      </c>
      <c r="Y75" s="262"/>
      <c r="Z75" s="250">
        <v>2017</v>
      </c>
      <c r="AA75" s="251">
        <v>1993</v>
      </c>
      <c r="AB75" s="252">
        <v>0.98809999999999998</v>
      </c>
      <c r="AC75" s="250">
        <v>2818</v>
      </c>
      <c r="AD75" s="251">
        <v>2577</v>
      </c>
      <c r="AE75" s="252">
        <v>0.91449999999999998</v>
      </c>
      <c r="AF75" s="253">
        <v>5332976.96</v>
      </c>
      <c r="AG75" s="254">
        <v>3601553.42</v>
      </c>
      <c r="AH75" s="252">
        <v>0.67530000000000001</v>
      </c>
      <c r="AI75" s="250">
        <v>2282</v>
      </c>
      <c r="AJ75" s="251">
        <v>1471</v>
      </c>
      <c r="AK75" s="252">
        <v>0.64459999999999995</v>
      </c>
      <c r="AL75" s="9" t="s">
        <v>166</v>
      </c>
    </row>
    <row r="76" spans="1:38" x14ac:dyDescent="0.2">
      <c r="A76" s="57" t="s">
        <v>152</v>
      </c>
      <c r="B76" s="57" t="s">
        <v>78</v>
      </c>
      <c r="C76" s="275">
        <v>801074.96</v>
      </c>
      <c r="D76" s="275">
        <v>3370954.61</v>
      </c>
      <c r="E76" s="276">
        <v>0.237640387569621</v>
      </c>
      <c r="F76" s="58">
        <v>1199</v>
      </c>
      <c r="G76" s="58">
        <v>1107</v>
      </c>
      <c r="H76" s="59">
        <v>0.92330000000000001</v>
      </c>
      <c r="I76" s="54">
        <v>0.99</v>
      </c>
      <c r="J76" s="280">
        <v>1581</v>
      </c>
      <c r="K76" s="280">
        <v>1391</v>
      </c>
      <c r="L76" s="281">
        <v>0.87980000000000003</v>
      </c>
      <c r="M76" s="276">
        <v>0.89</v>
      </c>
      <c r="N76" s="60">
        <v>987105.63</v>
      </c>
      <c r="O76" s="60">
        <v>615399.76</v>
      </c>
      <c r="P76" s="59">
        <v>0.62339999999999995</v>
      </c>
      <c r="Q76" s="59">
        <v>0.63900000000000001</v>
      </c>
      <c r="R76" s="280">
        <v>1133</v>
      </c>
      <c r="S76" s="280">
        <v>531</v>
      </c>
      <c r="T76" s="281">
        <v>0.46870000000000001</v>
      </c>
      <c r="U76" s="281">
        <v>0.69</v>
      </c>
      <c r="V76" s="58">
        <v>1070</v>
      </c>
      <c r="W76" s="58">
        <v>846</v>
      </c>
      <c r="X76" s="59">
        <v>0.79069999999999996</v>
      </c>
      <c r="Y76" s="262"/>
      <c r="Z76" s="250">
        <v>1237</v>
      </c>
      <c r="AA76" s="251">
        <v>1312</v>
      </c>
      <c r="AB76" s="252">
        <v>1.0606</v>
      </c>
      <c r="AC76" s="250">
        <v>1755</v>
      </c>
      <c r="AD76" s="251">
        <v>1566</v>
      </c>
      <c r="AE76" s="252">
        <v>0.89229999999999998</v>
      </c>
      <c r="AF76" s="253">
        <v>4011888.32</v>
      </c>
      <c r="AG76" s="254">
        <v>2809724.87</v>
      </c>
      <c r="AH76" s="252">
        <v>0.70030000000000003</v>
      </c>
      <c r="AI76" s="250">
        <v>1484</v>
      </c>
      <c r="AJ76" s="251">
        <v>1075</v>
      </c>
      <c r="AK76" s="252">
        <v>0.72440000000000004</v>
      </c>
      <c r="AL76" s="9" t="s">
        <v>166</v>
      </c>
    </row>
    <row r="77" spans="1:38" x14ac:dyDescent="0.2">
      <c r="A77" s="57" t="s">
        <v>167</v>
      </c>
      <c r="B77" s="57" t="s">
        <v>79</v>
      </c>
      <c r="C77" s="275">
        <v>266279.25</v>
      </c>
      <c r="D77" s="275">
        <v>1122056.3700000001</v>
      </c>
      <c r="E77" s="276">
        <v>0.23731361197120601</v>
      </c>
      <c r="F77" s="58">
        <v>417</v>
      </c>
      <c r="G77" s="58">
        <v>400</v>
      </c>
      <c r="H77" s="59">
        <v>0.95920000000000005</v>
      </c>
      <c r="I77" s="54">
        <v>0.99</v>
      </c>
      <c r="J77" s="280">
        <v>552</v>
      </c>
      <c r="K77" s="280">
        <v>506</v>
      </c>
      <c r="L77" s="281">
        <v>0.91669999999999996</v>
      </c>
      <c r="M77" s="276">
        <v>0.88329999999999997</v>
      </c>
      <c r="N77" s="60">
        <v>278068.06</v>
      </c>
      <c r="O77" s="60">
        <v>185524.01</v>
      </c>
      <c r="P77" s="59">
        <v>0.66720000000000002</v>
      </c>
      <c r="Q77" s="59">
        <v>0.67259999999999998</v>
      </c>
      <c r="R77" s="280">
        <v>373</v>
      </c>
      <c r="S77" s="280">
        <v>187</v>
      </c>
      <c r="T77" s="281">
        <v>0.50129999999999997</v>
      </c>
      <c r="U77" s="281">
        <v>0.69</v>
      </c>
      <c r="V77" s="58">
        <v>321</v>
      </c>
      <c r="W77" s="58">
        <v>260</v>
      </c>
      <c r="X77" s="59">
        <v>0.81</v>
      </c>
      <c r="Y77" s="262"/>
      <c r="Z77" s="250">
        <v>451</v>
      </c>
      <c r="AA77" s="251">
        <v>454</v>
      </c>
      <c r="AB77" s="252">
        <v>1.0066999999999999</v>
      </c>
      <c r="AC77" s="250">
        <v>618</v>
      </c>
      <c r="AD77" s="251">
        <v>570</v>
      </c>
      <c r="AE77" s="252">
        <v>0.92230000000000001</v>
      </c>
      <c r="AF77" s="253">
        <v>1299458.42</v>
      </c>
      <c r="AG77" s="254">
        <v>858379.86</v>
      </c>
      <c r="AH77" s="252">
        <v>0.66059999999999997</v>
      </c>
      <c r="AI77" s="250">
        <v>476</v>
      </c>
      <c r="AJ77" s="251">
        <v>359</v>
      </c>
      <c r="AK77" s="252">
        <v>0.75419999999999998</v>
      </c>
      <c r="AL77" s="9" t="s">
        <v>166</v>
      </c>
    </row>
    <row r="78" spans="1:38" x14ac:dyDescent="0.2">
      <c r="A78" s="57" t="s">
        <v>142</v>
      </c>
      <c r="B78" s="57" t="s">
        <v>80</v>
      </c>
      <c r="C78" s="275">
        <v>749672.66</v>
      </c>
      <c r="D78" s="275">
        <v>3339480.28</v>
      </c>
      <c r="E78" s="276">
        <v>0.224487823596311</v>
      </c>
      <c r="F78" s="58">
        <v>1442</v>
      </c>
      <c r="G78" s="58">
        <v>1316</v>
      </c>
      <c r="H78" s="59">
        <v>0.91259999999999997</v>
      </c>
      <c r="I78" s="54">
        <v>0.97160000000000002</v>
      </c>
      <c r="J78" s="280">
        <v>1764</v>
      </c>
      <c r="K78" s="280">
        <v>1604</v>
      </c>
      <c r="L78" s="281">
        <v>0.9093</v>
      </c>
      <c r="M78" s="276">
        <v>0.89</v>
      </c>
      <c r="N78" s="60">
        <v>864485.99</v>
      </c>
      <c r="O78" s="60">
        <v>578572.94999999995</v>
      </c>
      <c r="P78" s="59">
        <v>0.66930000000000001</v>
      </c>
      <c r="Q78" s="59">
        <v>0.67549999999999999</v>
      </c>
      <c r="R78" s="280">
        <v>1234</v>
      </c>
      <c r="S78" s="280">
        <v>667</v>
      </c>
      <c r="T78" s="281">
        <v>0.54049999999999998</v>
      </c>
      <c r="U78" s="281">
        <v>0.69</v>
      </c>
      <c r="V78" s="58">
        <v>1154</v>
      </c>
      <c r="W78" s="58">
        <v>1013</v>
      </c>
      <c r="X78" s="59">
        <v>0.87780000000000002</v>
      </c>
      <c r="Y78" s="262"/>
      <c r="Z78" s="250">
        <v>1508</v>
      </c>
      <c r="AA78" s="251">
        <v>1580</v>
      </c>
      <c r="AB78" s="252">
        <v>1.0477000000000001</v>
      </c>
      <c r="AC78" s="250">
        <v>2063</v>
      </c>
      <c r="AD78" s="251">
        <v>1893</v>
      </c>
      <c r="AE78" s="252">
        <v>0.91759999999999997</v>
      </c>
      <c r="AF78" s="253">
        <v>4043519.08</v>
      </c>
      <c r="AG78" s="254">
        <v>2740854.85</v>
      </c>
      <c r="AH78" s="252">
        <v>0.67779999999999996</v>
      </c>
      <c r="AI78" s="250">
        <v>1725</v>
      </c>
      <c r="AJ78" s="251">
        <v>1175</v>
      </c>
      <c r="AK78" s="252">
        <v>0.68120000000000003</v>
      </c>
      <c r="AL78" s="9" t="s">
        <v>166</v>
      </c>
    </row>
    <row r="79" spans="1:38" x14ac:dyDescent="0.2">
      <c r="A79" s="61" t="s">
        <v>304</v>
      </c>
      <c r="B79" s="61" t="s">
        <v>81</v>
      </c>
      <c r="C79" s="275">
        <v>3708510.45</v>
      </c>
      <c r="D79" s="275">
        <v>15578381.779999999</v>
      </c>
      <c r="E79" s="276">
        <v>0.23805492138863199</v>
      </c>
      <c r="F79" s="58">
        <v>6785</v>
      </c>
      <c r="G79" s="58">
        <v>6320</v>
      </c>
      <c r="H79" s="59">
        <v>0.93149999999999999</v>
      </c>
      <c r="I79" s="54">
        <v>0.9829</v>
      </c>
      <c r="J79" s="280">
        <v>8846</v>
      </c>
      <c r="K79" s="280">
        <v>8214</v>
      </c>
      <c r="L79" s="281">
        <v>0.92859999999999998</v>
      </c>
      <c r="M79" s="276">
        <v>0.89</v>
      </c>
      <c r="N79" s="60">
        <v>4332592.7300000004</v>
      </c>
      <c r="O79" s="60">
        <v>2733303.66</v>
      </c>
      <c r="P79" s="59">
        <v>0.63090000000000002</v>
      </c>
      <c r="Q79" s="59">
        <v>0.63600000000000001</v>
      </c>
      <c r="R79" s="280">
        <v>6767</v>
      </c>
      <c r="S79" s="280">
        <v>3301</v>
      </c>
      <c r="T79" s="281">
        <v>0.48780000000000001</v>
      </c>
      <c r="U79" s="281">
        <v>0.69</v>
      </c>
      <c r="V79" s="58">
        <v>2919</v>
      </c>
      <c r="W79" s="58">
        <v>2506</v>
      </c>
      <c r="X79" s="59">
        <v>0.85850000000000004</v>
      </c>
      <c r="Y79" s="262"/>
      <c r="Z79" s="250">
        <v>7070</v>
      </c>
      <c r="AA79" s="251">
        <v>7207</v>
      </c>
      <c r="AB79" s="252">
        <v>1.0194000000000001</v>
      </c>
      <c r="AC79" s="250">
        <v>9387</v>
      </c>
      <c r="AD79" s="251">
        <v>8356</v>
      </c>
      <c r="AE79" s="252">
        <v>0.89019999999999999</v>
      </c>
      <c r="AF79" s="253">
        <v>17335899.309999999</v>
      </c>
      <c r="AG79" s="254">
        <v>11458379.73</v>
      </c>
      <c r="AH79" s="252">
        <v>0.66100000000000003</v>
      </c>
      <c r="AI79" s="250">
        <v>7965</v>
      </c>
      <c r="AJ79" s="251">
        <v>5480</v>
      </c>
      <c r="AK79" s="252">
        <v>0.68799999999999994</v>
      </c>
      <c r="AL79" s="9" t="s">
        <v>166</v>
      </c>
    </row>
    <row r="80" spans="1:38" x14ac:dyDescent="0.2">
      <c r="A80" s="57" t="s">
        <v>344</v>
      </c>
      <c r="B80" s="57" t="s">
        <v>82</v>
      </c>
      <c r="C80" s="275">
        <v>175963.13</v>
      </c>
      <c r="D80" s="275">
        <v>717089.92</v>
      </c>
      <c r="E80" s="276">
        <v>0.24538502786373001</v>
      </c>
      <c r="F80" s="58">
        <v>216</v>
      </c>
      <c r="G80" s="58">
        <v>217</v>
      </c>
      <c r="H80" s="59">
        <v>1.0045999999999999</v>
      </c>
      <c r="I80" s="54">
        <v>0.99</v>
      </c>
      <c r="J80" s="280">
        <v>409</v>
      </c>
      <c r="K80" s="280">
        <v>347</v>
      </c>
      <c r="L80" s="281">
        <v>0.84840000000000004</v>
      </c>
      <c r="M80" s="276">
        <v>0.83660000000000001</v>
      </c>
      <c r="N80" s="60">
        <v>178245.35</v>
      </c>
      <c r="O80" s="60">
        <v>131573.10999999999</v>
      </c>
      <c r="P80" s="59">
        <v>0.73819999999999997</v>
      </c>
      <c r="Q80" s="59">
        <v>0.69</v>
      </c>
      <c r="R80" s="280">
        <v>303</v>
      </c>
      <c r="S80" s="280">
        <v>178</v>
      </c>
      <c r="T80" s="281">
        <v>0.58750000000000002</v>
      </c>
      <c r="U80" s="281">
        <v>0.69</v>
      </c>
      <c r="V80" s="58">
        <v>190</v>
      </c>
      <c r="W80" s="58">
        <v>145</v>
      </c>
      <c r="X80" s="59">
        <v>0.76319999999999999</v>
      </c>
      <c r="Y80" s="262"/>
      <c r="Z80" s="250">
        <v>288</v>
      </c>
      <c r="AA80" s="251">
        <v>314</v>
      </c>
      <c r="AB80" s="252">
        <v>1.0903</v>
      </c>
      <c r="AC80" s="250">
        <v>458</v>
      </c>
      <c r="AD80" s="251">
        <v>414</v>
      </c>
      <c r="AE80" s="252">
        <v>0.90390000000000004</v>
      </c>
      <c r="AF80" s="253">
        <v>974081.74</v>
      </c>
      <c r="AG80" s="254">
        <v>709506.5</v>
      </c>
      <c r="AH80" s="252">
        <v>0.72840000000000005</v>
      </c>
      <c r="AI80" s="250">
        <v>393</v>
      </c>
      <c r="AJ80" s="251">
        <v>302</v>
      </c>
      <c r="AK80" s="252">
        <v>0.76839999999999997</v>
      </c>
      <c r="AL80" s="9" t="s">
        <v>166</v>
      </c>
    </row>
    <row r="81" spans="1:38" x14ac:dyDescent="0.2">
      <c r="A81" s="57" t="s">
        <v>142</v>
      </c>
      <c r="B81" s="57" t="s">
        <v>83</v>
      </c>
      <c r="C81" s="275">
        <v>1973200.79</v>
      </c>
      <c r="D81" s="275">
        <v>8279515.7699999996</v>
      </c>
      <c r="E81" s="276">
        <v>0.23832321174502699</v>
      </c>
      <c r="F81" s="58">
        <v>3697</v>
      </c>
      <c r="G81" s="58">
        <v>3376</v>
      </c>
      <c r="H81" s="59">
        <v>0.91320000000000001</v>
      </c>
      <c r="I81" s="54">
        <v>0.99</v>
      </c>
      <c r="J81" s="280">
        <v>4844</v>
      </c>
      <c r="K81" s="280">
        <v>3983</v>
      </c>
      <c r="L81" s="281">
        <v>0.82230000000000003</v>
      </c>
      <c r="M81" s="276">
        <v>0.81579999999999997</v>
      </c>
      <c r="N81" s="60">
        <v>2320847.9</v>
      </c>
      <c r="O81" s="60">
        <v>1520130.61</v>
      </c>
      <c r="P81" s="59">
        <v>0.65500000000000003</v>
      </c>
      <c r="Q81" s="59">
        <v>0.6431</v>
      </c>
      <c r="R81" s="280">
        <v>3103</v>
      </c>
      <c r="S81" s="280">
        <v>1385</v>
      </c>
      <c r="T81" s="281">
        <v>0.44629999999999997</v>
      </c>
      <c r="U81" s="281">
        <v>0.66700000000000004</v>
      </c>
      <c r="V81" s="58">
        <v>2888</v>
      </c>
      <c r="W81" s="58">
        <v>2445</v>
      </c>
      <c r="X81" s="59">
        <v>0.84660000000000002</v>
      </c>
      <c r="Y81" s="262"/>
      <c r="Z81" s="250">
        <v>3614</v>
      </c>
      <c r="AA81" s="251">
        <v>3814</v>
      </c>
      <c r="AB81" s="252">
        <v>1.0552999999999999</v>
      </c>
      <c r="AC81" s="250">
        <v>5088</v>
      </c>
      <c r="AD81" s="251">
        <v>4399</v>
      </c>
      <c r="AE81" s="252">
        <v>0.86460000000000004</v>
      </c>
      <c r="AF81" s="253">
        <v>10454714.66</v>
      </c>
      <c r="AG81" s="254">
        <v>7076205.9699999997</v>
      </c>
      <c r="AH81" s="252">
        <v>0.67679999999999996</v>
      </c>
      <c r="AI81" s="250">
        <v>4066</v>
      </c>
      <c r="AJ81" s="251">
        <v>2704</v>
      </c>
      <c r="AK81" s="252">
        <v>0.66500000000000004</v>
      </c>
      <c r="AL81" s="9" t="s">
        <v>166</v>
      </c>
    </row>
    <row r="82" spans="1:38" x14ac:dyDescent="0.2">
      <c r="A82" s="57" t="s">
        <v>154</v>
      </c>
      <c r="B82" s="57" t="s">
        <v>84</v>
      </c>
      <c r="C82" s="275">
        <v>1502630.06</v>
      </c>
      <c r="D82" s="275">
        <v>6217270.2199999997</v>
      </c>
      <c r="E82" s="276">
        <v>0.241686464771351</v>
      </c>
      <c r="F82" s="58">
        <v>3190</v>
      </c>
      <c r="G82" s="58">
        <v>2972</v>
      </c>
      <c r="H82" s="59">
        <v>0.93169999999999997</v>
      </c>
      <c r="I82" s="54">
        <v>0.99</v>
      </c>
      <c r="J82" s="280">
        <v>4005</v>
      </c>
      <c r="K82" s="280">
        <v>3659</v>
      </c>
      <c r="L82" s="281">
        <v>0.91359999999999997</v>
      </c>
      <c r="M82" s="276">
        <v>0.89</v>
      </c>
      <c r="N82" s="60">
        <v>1682586.41</v>
      </c>
      <c r="O82" s="60">
        <v>1089916.75</v>
      </c>
      <c r="P82" s="59">
        <v>0.64780000000000004</v>
      </c>
      <c r="Q82" s="59">
        <v>0.64710000000000001</v>
      </c>
      <c r="R82" s="280">
        <v>2550</v>
      </c>
      <c r="S82" s="280">
        <v>1241</v>
      </c>
      <c r="T82" s="281">
        <v>0.48670000000000002</v>
      </c>
      <c r="U82" s="281">
        <v>0.69</v>
      </c>
      <c r="V82" s="58">
        <v>2690</v>
      </c>
      <c r="W82" s="58">
        <v>2478</v>
      </c>
      <c r="X82" s="59">
        <v>0.92120000000000002</v>
      </c>
      <c r="Y82" s="262"/>
      <c r="Z82" s="250">
        <v>3324</v>
      </c>
      <c r="AA82" s="251">
        <v>3377</v>
      </c>
      <c r="AB82" s="252">
        <v>1.0159</v>
      </c>
      <c r="AC82" s="250">
        <v>4171</v>
      </c>
      <c r="AD82" s="251">
        <v>3785</v>
      </c>
      <c r="AE82" s="252">
        <v>0.90749999999999997</v>
      </c>
      <c r="AF82" s="253">
        <v>6844421.1100000003</v>
      </c>
      <c r="AG82" s="254">
        <v>4558816.16</v>
      </c>
      <c r="AH82" s="252">
        <v>0.66610000000000003</v>
      </c>
      <c r="AI82" s="250">
        <v>3260</v>
      </c>
      <c r="AJ82" s="251">
        <v>2117</v>
      </c>
      <c r="AK82" s="252">
        <v>0.64939999999999998</v>
      </c>
      <c r="AL82" s="9" t="s">
        <v>166</v>
      </c>
    </row>
    <row r="83" spans="1:38" x14ac:dyDescent="0.2">
      <c r="A83" s="57" t="s">
        <v>154</v>
      </c>
      <c r="B83" s="57" t="s">
        <v>85</v>
      </c>
      <c r="C83" s="275">
        <v>2985405.59</v>
      </c>
      <c r="D83" s="275">
        <v>11857493.65</v>
      </c>
      <c r="E83" s="276">
        <v>0.25177374562625199</v>
      </c>
      <c r="F83" s="58">
        <v>7430</v>
      </c>
      <c r="G83" s="58">
        <v>6563</v>
      </c>
      <c r="H83" s="59">
        <v>0.88329999999999997</v>
      </c>
      <c r="I83" s="54">
        <v>0.95599999999999996</v>
      </c>
      <c r="J83" s="280">
        <v>8584</v>
      </c>
      <c r="K83" s="280">
        <v>7374</v>
      </c>
      <c r="L83" s="281">
        <v>0.85899999999999999</v>
      </c>
      <c r="M83" s="276">
        <v>0.86419999999999997</v>
      </c>
      <c r="N83" s="60">
        <v>3122832.12</v>
      </c>
      <c r="O83" s="60">
        <v>2103138.36</v>
      </c>
      <c r="P83" s="59">
        <v>0.67349999999999999</v>
      </c>
      <c r="Q83" s="59">
        <v>0.67530000000000001</v>
      </c>
      <c r="R83" s="280">
        <v>5309</v>
      </c>
      <c r="S83" s="280">
        <v>2844</v>
      </c>
      <c r="T83" s="281">
        <v>0.53569999999999995</v>
      </c>
      <c r="U83" s="281">
        <v>0.69</v>
      </c>
      <c r="V83" s="58">
        <v>5558</v>
      </c>
      <c r="W83" s="58">
        <v>5112</v>
      </c>
      <c r="X83" s="59">
        <v>0.91979999999999995</v>
      </c>
      <c r="Y83" s="262"/>
      <c r="Z83" s="250">
        <v>8603</v>
      </c>
      <c r="AA83" s="251">
        <v>8333</v>
      </c>
      <c r="AB83" s="252">
        <v>0.96860000000000002</v>
      </c>
      <c r="AC83" s="250">
        <v>10327</v>
      </c>
      <c r="AD83" s="251">
        <v>9158</v>
      </c>
      <c r="AE83" s="252">
        <v>0.88680000000000003</v>
      </c>
      <c r="AF83" s="253">
        <v>13085066.74</v>
      </c>
      <c r="AG83" s="254">
        <v>8525647.5299999993</v>
      </c>
      <c r="AH83" s="252">
        <v>0.65159999999999996</v>
      </c>
      <c r="AI83" s="250">
        <v>7992</v>
      </c>
      <c r="AJ83" s="251">
        <v>5135</v>
      </c>
      <c r="AK83" s="252">
        <v>0.64249999999999996</v>
      </c>
      <c r="AL83" s="9" t="s">
        <v>166</v>
      </c>
    </row>
    <row r="84" spans="1:38" x14ac:dyDescent="0.2">
      <c r="A84" s="57" t="s">
        <v>142</v>
      </c>
      <c r="B84" s="57" t="s">
        <v>86</v>
      </c>
      <c r="C84" s="275">
        <v>1420897.37</v>
      </c>
      <c r="D84" s="275">
        <v>5813039.6900000004</v>
      </c>
      <c r="E84" s="276">
        <v>0.24443276594934099</v>
      </c>
      <c r="F84" s="58">
        <v>2724</v>
      </c>
      <c r="G84" s="58">
        <v>2401</v>
      </c>
      <c r="H84" s="59">
        <v>0.88139999999999996</v>
      </c>
      <c r="I84" s="54">
        <v>0.99</v>
      </c>
      <c r="J84" s="280">
        <v>3499</v>
      </c>
      <c r="K84" s="280">
        <v>2922</v>
      </c>
      <c r="L84" s="281">
        <v>0.83509999999999995</v>
      </c>
      <c r="M84" s="276">
        <v>0.83740000000000003</v>
      </c>
      <c r="N84" s="60">
        <v>1608008.07</v>
      </c>
      <c r="O84" s="60">
        <v>1090041.8799999999</v>
      </c>
      <c r="P84" s="59">
        <v>0.67789999999999995</v>
      </c>
      <c r="Q84" s="59">
        <v>0.68489999999999995</v>
      </c>
      <c r="R84" s="280">
        <v>2233</v>
      </c>
      <c r="S84" s="280">
        <v>1079</v>
      </c>
      <c r="T84" s="281">
        <v>0.48320000000000002</v>
      </c>
      <c r="U84" s="281">
        <v>0.69</v>
      </c>
      <c r="V84" s="58">
        <v>2211</v>
      </c>
      <c r="W84" s="58">
        <v>1822</v>
      </c>
      <c r="X84" s="59">
        <v>0.82410000000000005</v>
      </c>
      <c r="Y84" s="262"/>
      <c r="Z84" s="250">
        <v>2818</v>
      </c>
      <c r="AA84" s="251">
        <v>2706</v>
      </c>
      <c r="AB84" s="252">
        <v>0.96030000000000004</v>
      </c>
      <c r="AC84" s="250">
        <v>3754</v>
      </c>
      <c r="AD84" s="251">
        <v>3312</v>
      </c>
      <c r="AE84" s="252">
        <v>0.88229999999999997</v>
      </c>
      <c r="AF84" s="253">
        <v>6897537.0599999996</v>
      </c>
      <c r="AG84" s="254">
        <v>4769676.32</v>
      </c>
      <c r="AH84" s="252">
        <v>0.6915</v>
      </c>
      <c r="AI84" s="250">
        <v>2984</v>
      </c>
      <c r="AJ84" s="251">
        <v>1922</v>
      </c>
      <c r="AK84" s="252">
        <v>0.64410000000000001</v>
      </c>
      <c r="AL84" s="9" t="s">
        <v>166</v>
      </c>
    </row>
    <row r="85" spans="1:38" x14ac:dyDescent="0.2">
      <c r="A85" s="57" t="s">
        <v>154</v>
      </c>
      <c r="B85" s="57" t="s">
        <v>87</v>
      </c>
      <c r="C85" s="275">
        <v>2294422.2400000002</v>
      </c>
      <c r="D85" s="275">
        <v>9579321.1400000006</v>
      </c>
      <c r="E85" s="276">
        <v>0.239518250455063</v>
      </c>
      <c r="F85" s="58">
        <v>4396</v>
      </c>
      <c r="G85" s="58">
        <v>3917</v>
      </c>
      <c r="H85" s="59">
        <v>0.89100000000000001</v>
      </c>
      <c r="I85" s="54">
        <v>0.99</v>
      </c>
      <c r="J85" s="280">
        <v>5366</v>
      </c>
      <c r="K85" s="280">
        <v>4581</v>
      </c>
      <c r="L85" s="281">
        <v>0.85370000000000001</v>
      </c>
      <c r="M85" s="276">
        <v>0.86150000000000004</v>
      </c>
      <c r="N85" s="60">
        <v>2600407.39</v>
      </c>
      <c r="O85" s="60">
        <v>1806755.87</v>
      </c>
      <c r="P85" s="59">
        <v>0.69479999999999997</v>
      </c>
      <c r="Q85" s="59">
        <v>0.6835</v>
      </c>
      <c r="R85" s="280">
        <v>3405</v>
      </c>
      <c r="S85" s="280">
        <v>1792</v>
      </c>
      <c r="T85" s="281">
        <v>0.52629999999999999</v>
      </c>
      <c r="U85" s="281">
        <v>0.69</v>
      </c>
      <c r="V85" s="58">
        <v>3415</v>
      </c>
      <c r="W85" s="58">
        <v>2800</v>
      </c>
      <c r="X85" s="59">
        <v>0.81989999999999996</v>
      </c>
      <c r="Y85" s="262"/>
      <c r="Z85" s="250">
        <v>4307</v>
      </c>
      <c r="AA85" s="251">
        <v>4330</v>
      </c>
      <c r="AB85" s="252">
        <v>1.0053000000000001</v>
      </c>
      <c r="AC85" s="250">
        <v>5812</v>
      </c>
      <c r="AD85" s="251">
        <v>5081</v>
      </c>
      <c r="AE85" s="252">
        <v>0.87419999999999998</v>
      </c>
      <c r="AF85" s="253">
        <v>11378669.15</v>
      </c>
      <c r="AG85" s="254">
        <v>7898549.21</v>
      </c>
      <c r="AH85" s="252">
        <v>0.69420000000000004</v>
      </c>
      <c r="AI85" s="250">
        <v>4655</v>
      </c>
      <c r="AJ85" s="251">
        <v>3334</v>
      </c>
      <c r="AK85" s="252">
        <v>0.71619999999999995</v>
      </c>
      <c r="AL85" s="9" t="s">
        <v>166</v>
      </c>
    </row>
    <row r="86" spans="1:38" x14ac:dyDescent="0.2">
      <c r="A86" s="57" t="s">
        <v>153</v>
      </c>
      <c r="B86" s="57" t="s">
        <v>88</v>
      </c>
      <c r="C86" s="275">
        <v>1243364.73</v>
      </c>
      <c r="D86" s="275">
        <v>5270694.3099999996</v>
      </c>
      <c r="E86" s="276">
        <v>0.23590150687376901</v>
      </c>
      <c r="F86" s="58">
        <v>2551</v>
      </c>
      <c r="G86" s="58">
        <v>2325</v>
      </c>
      <c r="H86" s="59">
        <v>0.91139999999999999</v>
      </c>
      <c r="I86" s="54">
        <v>0.99</v>
      </c>
      <c r="J86" s="280">
        <v>3771</v>
      </c>
      <c r="K86" s="280">
        <v>3039</v>
      </c>
      <c r="L86" s="281">
        <v>0.80589999999999995</v>
      </c>
      <c r="M86" s="276">
        <v>0.8085</v>
      </c>
      <c r="N86" s="60">
        <v>1498317.22</v>
      </c>
      <c r="O86" s="60">
        <v>939739.06</v>
      </c>
      <c r="P86" s="59">
        <v>0.62719999999999998</v>
      </c>
      <c r="Q86" s="59">
        <v>0.61229999999999996</v>
      </c>
      <c r="R86" s="280">
        <v>2279</v>
      </c>
      <c r="S86" s="280">
        <v>984</v>
      </c>
      <c r="T86" s="281">
        <v>0.43180000000000002</v>
      </c>
      <c r="U86" s="281">
        <v>0.64690000000000003</v>
      </c>
      <c r="V86" s="58">
        <v>2077</v>
      </c>
      <c r="W86" s="58">
        <v>1771</v>
      </c>
      <c r="X86" s="59">
        <v>0.85270000000000001</v>
      </c>
      <c r="Y86" s="262"/>
      <c r="Z86" s="250">
        <v>2408</v>
      </c>
      <c r="AA86" s="251">
        <v>2635</v>
      </c>
      <c r="AB86" s="252">
        <v>1.0943000000000001</v>
      </c>
      <c r="AC86" s="250">
        <v>3727</v>
      </c>
      <c r="AD86" s="251">
        <v>3322</v>
      </c>
      <c r="AE86" s="252">
        <v>0.89129999999999998</v>
      </c>
      <c r="AF86" s="253">
        <v>6189733.4299999997</v>
      </c>
      <c r="AG86" s="254">
        <v>3899498.55</v>
      </c>
      <c r="AH86" s="252">
        <v>0.63</v>
      </c>
      <c r="AI86" s="250">
        <v>2872</v>
      </c>
      <c r="AJ86" s="251">
        <v>1644</v>
      </c>
      <c r="AK86" s="252">
        <v>0.57240000000000002</v>
      </c>
      <c r="AL86" s="9" t="s">
        <v>166</v>
      </c>
    </row>
    <row r="87" spans="1:38" x14ac:dyDescent="0.2">
      <c r="A87" s="57" t="s">
        <v>152</v>
      </c>
      <c r="B87" s="57" t="s">
        <v>89</v>
      </c>
      <c r="C87" s="275">
        <v>1583266.45</v>
      </c>
      <c r="D87" s="275">
        <v>6357182.79</v>
      </c>
      <c r="E87" s="276">
        <v>0.24905158500248201</v>
      </c>
      <c r="F87" s="58">
        <v>2344</v>
      </c>
      <c r="G87" s="58">
        <v>2166</v>
      </c>
      <c r="H87" s="59">
        <v>0.92410000000000003</v>
      </c>
      <c r="I87" s="54">
        <v>0.98960000000000004</v>
      </c>
      <c r="J87" s="280">
        <v>3116</v>
      </c>
      <c r="K87" s="280">
        <v>2860</v>
      </c>
      <c r="L87" s="281">
        <v>0.91779999999999995</v>
      </c>
      <c r="M87" s="276">
        <v>0.89</v>
      </c>
      <c r="N87" s="60">
        <v>1759596.39</v>
      </c>
      <c r="O87" s="60">
        <v>1212436.49</v>
      </c>
      <c r="P87" s="59">
        <v>0.68899999999999995</v>
      </c>
      <c r="Q87" s="59">
        <v>0.68640000000000001</v>
      </c>
      <c r="R87" s="280">
        <v>2300</v>
      </c>
      <c r="S87" s="280">
        <v>1162</v>
      </c>
      <c r="T87" s="281">
        <v>0.50519999999999998</v>
      </c>
      <c r="U87" s="281">
        <v>0.69</v>
      </c>
      <c r="V87" s="58">
        <v>1994</v>
      </c>
      <c r="W87" s="58">
        <v>1729</v>
      </c>
      <c r="X87" s="59">
        <v>0.86709999999999998</v>
      </c>
      <c r="Y87" s="262"/>
      <c r="Z87" s="250">
        <v>2764</v>
      </c>
      <c r="AA87" s="251">
        <v>2781</v>
      </c>
      <c r="AB87" s="252">
        <v>1.0062</v>
      </c>
      <c r="AC87" s="250">
        <v>3644</v>
      </c>
      <c r="AD87" s="251">
        <v>3241</v>
      </c>
      <c r="AE87" s="252">
        <v>0.88939999999999997</v>
      </c>
      <c r="AF87" s="253">
        <v>7726448.75</v>
      </c>
      <c r="AG87" s="254">
        <v>5202712.91</v>
      </c>
      <c r="AH87" s="252">
        <v>0.6734</v>
      </c>
      <c r="AI87" s="250">
        <v>2923</v>
      </c>
      <c r="AJ87" s="251">
        <v>1870</v>
      </c>
      <c r="AK87" s="252">
        <v>0.63980000000000004</v>
      </c>
      <c r="AL87" s="9" t="s">
        <v>166</v>
      </c>
    </row>
    <row r="88" spans="1:38" x14ac:dyDescent="0.2">
      <c r="A88" s="57" t="s">
        <v>154</v>
      </c>
      <c r="B88" s="57" t="s">
        <v>90</v>
      </c>
      <c r="C88" s="275">
        <v>1331977.82</v>
      </c>
      <c r="D88" s="275">
        <v>5556081.3499999996</v>
      </c>
      <c r="E88" s="276">
        <v>0.239733318519535</v>
      </c>
      <c r="F88" s="58">
        <v>3136</v>
      </c>
      <c r="G88" s="58">
        <v>2858</v>
      </c>
      <c r="H88" s="59">
        <v>0.91139999999999999</v>
      </c>
      <c r="I88" s="54">
        <v>0.96360000000000001</v>
      </c>
      <c r="J88" s="280">
        <v>3779</v>
      </c>
      <c r="K88" s="280">
        <v>3369</v>
      </c>
      <c r="L88" s="281">
        <v>0.89149999999999996</v>
      </c>
      <c r="M88" s="276">
        <v>0.89</v>
      </c>
      <c r="N88" s="60">
        <v>1486950.45</v>
      </c>
      <c r="O88" s="60">
        <v>914622.36</v>
      </c>
      <c r="P88" s="59">
        <v>0.61509999999999998</v>
      </c>
      <c r="Q88" s="59">
        <v>0.59850000000000003</v>
      </c>
      <c r="R88" s="280">
        <v>2940</v>
      </c>
      <c r="S88" s="280">
        <v>1397</v>
      </c>
      <c r="T88" s="281">
        <v>0.47520000000000001</v>
      </c>
      <c r="U88" s="281">
        <v>0.69</v>
      </c>
      <c r="V88" s="58">
        <v>2260</v>
      </c>
      <c r="W88" s="58">
        <v>1992</v>
      </c>
      <c r="X88" s="59">
        <v>0.88139999999999996</v>
      </c>
      <c r="Y88" s="262"/>
      <c r="Z88" s="250">
        <v>3603</v>
      </c>
      <c r="AA88" s="251">
        <v>3539</v>
      </c>
      <c r="AB88" s="252">
        <v>0.98219999999999996</v>
      </c>
      <c r="AC88" s="250">
        <v>4437</v>
      </c>
      <c r="AD88" s="251">
        <v>4129</v>
      </c>
      <c r="AE88" s="252">
        <v>0.93059999999999998</v>
      </c>
      <c r="AF88" s="253">
        <v>5799476.5899999999</v>
      </c>
      <c r="AG88" s="254">
        <v>3422009.58</v>
      </c>
      <c r="AH88" s="252">
        <v>0.59009999999999996</v>
      </c>
      <c r="AI88" s="250">
        <v>3767</v>
      </c>
      <c r="AJ88" s="251">
        <v>2136</v>
      </c>
      <c r="AK88" s="252">
        <v>0.56699999999999995</v>
      </c>
      <c r="AL88" s="9" t="s">
        <v>166</v>
      </c>
    </row>
    <row r="89" spans="1:38" x14ac:dyDescent="0.2">
      <c r="A89" s="57" t="s">
        <v>154</v>
      </c>
      <c r="B89" s="57" t="s">
        <v>91</v>
      </c>
      <c r="C89" s="275">
        <v>822550.87</v>
      </c>
      <c r="D89" s="275">
        <v>3542171.37</v>
      </c>
      <c r="E89" s="276">
        <v>0.23221656551303499</v>
      </c>
      <c r="F89" s="58">
        <v>1917</v>
      </c>
      <c r="G89" s="58">
        <v>1768</v>
      </c>
      <c r="H89" s="59">
        <v>0.92230000000000001</v>
      </c>
      <c r="I89" s="54">
        <v>0.99</v>
      </c>
      <c r="J89" s="280">
        <v>2435</v>
      </c>
      <c r="K89" s="280">
        <v>1851</v>
      </c>
      <c r="L89" s="281">
        <v>0.76019999999999999</v>
      </c>
      <c r="M89" s="276">
        <v>0.75790000000000002</v>
      </c>
      <c r="N89" s="60">
        <v>912086.09</v>
      </c>
      <c r="O89" s="60">
        <v>626634.56000000006</v>
      </c>
      <c r="P89" s="59">
        <v>0.68700000000000006</v>
      </c>
      <c r="Q89" s="59">
        <v>0.69</v>
      </c>
      <c r="R89" s="280">
        <v>1324</v>
      </c>
      <c r="S89" s="280">
        <v>726</v>
      </c>
      <c r="T89" s="281">
        <v>0.54830000000000001</v>
      </c>
      <c r="U89" s="281">
        <v>0.69</v>
      </c>
      <c r="V89" s="58">
        <v>1307</v>
      </c>
      <c r="W89" s="58">
        <v>1095</v>
      </c>
      <c r="X89" s="59">
        <v>0.83779999999999999</v>
      </c>
      <c r="Y89" s="262"/>
      <c r="Z89" s="250">
        <v>1896</v>
      </c>
      <c r="AA89" s="251">
        <v>1973</v>
      </c>
      <c r="AB89" s="252">
        <v>1.0406</v>
      </c>
      <c r="AC89" s="250">
        <v>2506</v>
      </c>
      <c r="AD89" s="251">
        <v>2206</v>
      </c>
      <c r="AE89" s="252">
        <v>0.88029999999999997</v>
      </c>
      <c r="AF89" s="253">
        <v>4300406.38</v>
      </c>
      <c r="AG89" s="254">
        <v>3039801.79</v>
      </c>
      <c r="AH89" s="252">
        <v>0.70689999999999997</v>
      </c>
      <c r="AI89" s="250">
        <v>1861</v>
      </c>
      <c r="AJ89" s="251">
        <v>1340</v>
      </c>
      <c r="AK89" s="252">
        <v>0.72</v>
      </c>
      <c r="AL89" s="9" t="s">
        <v>166</v>
      </c>
    </row>
    <row r="90" spans="1:38" x14ac:dyDescent="0.2">
      <c r="A90" s="57" t="s">
        <v>142</v>
      </c>
      <c r="B90" s="57" t="s">
        <v>92</v>
      </c>
      <c r="C90" s="275">
        <v>506711.94</v>
      </c>
      <c r="D90" s="275">
        <v>2235502.4500000002</v>
      </c>
      <c r="E90" s="276">
        <v>0.22666579497598</v>
      </c>
      <c r="F90" s="58">
        <v>671</v>
      </c>
      <c r="G90" s="58">
        <v>630</v>
      </c>
      <c r="H90" s="59">
        <v>0.93889999999999996</v>
      </c>
      <c r="I90" s="54">
        <v>0.99</v>
      </c>
      <c r="J90" s="280">
        <v>1113</v>
      </c>
      <c r="K90" s="280">
        <v>992</v>
      </c>
      <c r="L90" s="281">
        <v>0.89129999999999998</v>
      </c>
      <c r="M90" s="276">
        <v>0.89</v>
      </c>
      <c r="N90" s="60">
        <v>562631.61</v>
      </c>
      <c r="O90" s="60">
        <v>392130.4</v>
      </c>
      <c r="P90" s="59">
        <v>0.69699999999999995</v>
      </c>
      <c r="Q90" s="59">
        <v>0.68510000000000004</v>
      </c>
      <c r="R90" s="280">
        <v>886</v>
      </c>
      <c r="S90" s="280">
        <v>385</v>
      </c>
      <c r="T90" s="281">
        <v>0.4345</v>
      </c>
      <c r="U90" s="281">
        <v>0.66410000000000002</v>
      </c>
      <c r="V90" s="58">
        <v>565</v>
      </c>
      <c r="W90" s="58">
        <v>494</v>
      </c>
      <c r="X90" s="59">
        <v>0.87429999999999997</v>
      </c>
      <c r="Y90" s="262"/>
      <c r="Z90" s="250">
        <v>780</v>
      </c>
      <c r="AA90" s="251">
        <v>822</v>
      </c>
      <c r="AB90" s="252">
        <v>1.0538000000000001</v>
      </c>
      <c r="AC90" s="250">
        <v>1408</v>
      </c>
      <c r="AD90" s="251">
        <v>1245</v>
      </c>
      <c r="AE90" s="252">
        <v>0.88419999999999999</v>
      </c>
      <c r="AF90" s="253">
        <v>2957498.62</v>
      </c>
      <c r="AG90" s="254">
        <v>2010495.66</v>
      </c>
      <c r="AH90" s="252">
        <v>0.67979999999999996</v>
      </c>
      <c r="AI90" s="250">
        <v>1206</v>
      </c>
      <c r="AJ90" s="251">
        <v>732</v>
      </c>
      <c r="AK90" s="252">
        <v>0.60699999999999998</v>
      </c>
      <c r="AL90" s="9" t="s">
        <v>166</v>
      </c>
    </row>
    <row r="91" spans="1:38" x14ac:dyDescent="0.2">
      <c r="A91" s="57" t="s">
        <v>142</v>
      </c>
      <c r="B91" s="57" t="s">
        <v>93</v>
      </c>
      <c r="C91" s="275">
        <v>843183.72</v>
      </c>
      <c r="D91" s="275">
        <v>3319398.2</v>
      </c>
      <c r="E91" s="276">
        <v>0.25401704441485801</v>
      </c>
      <c r="F91" s="58">
        <v>1555</v>
      </c>
      <c r="G91" s="58">
        <v>1501</v>
      </c>
      <c r="H91" s="59">
        <v>0.96530000000000005</v>
      </c>
      <c r="I91" s="54">
        <v>0.99</v>
      </c>
      <c r="J91" s="280">
        <v>2082</v>
      </c>
      <c r="K91" s="280">
        <v>1878</v>
      </c>
      <c r="L91" s="281">
        <v>0.90200000000000002</v>
      </c>
      <c r="M91" s="276">
        <v>0.8881</v>
      </c>
      <c r="N91" s="60">
        <v>926306.58</v>
      </c>
      <c r="O91" s="60">
        <v>630633.56999999995</v>
      </c>
      <c r="P91" s="59">
        <v>0.68079999999999996</v>
      </c>
      <c r="Q91" s="59">
        <v>0.67659999999999998</v>
      </c>
      <c r="R91" s="280">
        <v>1306</v>
      </c>
      <c r="S91" s="280">
        <v>620</v>
      </c>
      <c r="T91" s="281">
        <v>0.47470000000000001</v>
      </c>
      <c r="U91" s="281">
        <v>0.66800000000000004</v>
      </c>
      <c r="V91" s="58">
        <v>1459</v>
      </c>
      <c r="W91" s="58">
        <v>1299</v>
      </c>
      <c r="X91" s="59">
        <v>0.89029999999999998</v>
      </c>
      <c r="Y91" s="262"/>
      <c r="Z91" s="250">
        <v>1446</v>
      </c>
      <c r="AA91" s="251">
        <v>1649</v>
      </c>
      <c r="AB91" s="252">
        <v>1.1404000000000001</v>
      </c>
      <c r="AC91" s="250">
        <v>2131</v>
      </c>
      <c r="AD91" s="251">
        <v>1881</v>
      </c>
      <c r="AE91" s="252">
        <v>0.88270000000000004</v>
      </c>
      <c r="AF91" s="253">
        <v>4012549.23</v>
      </c>
      <c r="AG91" s="254">
        <v>2652167.35</v>
      </c>
      <c r="AH91" s="252">
        <v>0.66100000000000003</v>
      </c>
      <c r="AI91" s="250">
        <v>1620</v>
      </c>
      <c r="AJ91" s="251">
        <v>1013</v>
      </c>
      <c r="AK91" s="252">
        <v>0.62529999999999997</v>
      </c>
      <c r="AL91" s="9" t="s">
        <v>166</v>
      </c>
    </row>
    <row r="92" spans="1:38" x14ac:dyDescent="0.2">
      <c r="A92" s="57" t="s">
        <v>344</v>
      </c>
      <c r="B92" s="57" t="s">
        <v>94</v>
      </c>
      <c r="C92" s="275">
        <v>184723.95</v>
      </c>
      <c r="D92" s="275">
        <v>704929.66</v>
      </c>
      <c r="E92" s="276">
        <v>0.26204593235586099</v>
      </c>
      <c r="F92" s="58">
        <v>229</v>
      </c>
      <c r="G92" s="58">
        <v>214</v>
      </c>
      <c r="H92" s="59">
        <v>0.9345</v>
      </c>
      <c r="I92" s="54">
        <v>0.99</v>
      </c>
      <c r="J92" s="280">
        <v>402</v>
      </c>
      <c r="K92" s="280">
        <v>336</v>
      </c>
      <c r="L92" s="281">
        <v>0.83579999999999999</v>
      </c>
      <c r="M92" s="276">
        <v>0.82769999999999999</v>
      </c>
      <c r="N92" s="60">
        <v>193498.89</v>
      </c>
      <c r="O92" s="60">
        <v>127789.81</v>
      </c>
      <c r="P92" s="59">
        <v>0.66039999999999999</v>
      </c>
      <c r="Q92" s="59">
        <v>0.68130000000000002</v>
      </c>
      <c r="R92" s="280">
        <v>283</v>
      </c>
      <c r="S92" s="280">
        <v>143</v>
      </c>
      <c r="T92" s="281">
        <v>0.50529999999999997</v>
      </c>
      <c r="U92" s="281">
        <v>0.69</v>
      </c>
      <c r="V92" s="58">
        <v>215</v>
      </c>
      <c r="W92" s="58">
        <v>154</v>
      </c>
      <c r="X92" s="59">
        <v>0.71630000000000005</v>
      </c>
      <c r="Y92" s="262"/>
      <c r="Z92" s="250">
        <v>245</v>
      </c>
      <c r="AA92" s="251">
        <v>266</v>
      </c>
      <c r="AB92" s="252">
        <v>1.0857000000000001</v>
      </c>
      <c r="AC92" s="250">
        <v>522</v>
      </c>
      <c r="AD92" s="251">
        <v>421</v>
      </c>
      <c r="AE92" s="252">
        <v>0.80649999999999999</v>
      </c>
      <c r="AF92" s="253">
        <v>837812.99</v>
      </c>
      <c r="AG92" s="254">
        <v>541939.56999999995</v>
      </c>
      <c r="AH92" s="252">
        <v>0.64690000000000003</v>
      </c>
      <c r="AI92" s="250">
        <v>408</v>
      </c>
      <c r="AJ92" s="251">
        <v>262</v>
      </c>
      <c r="AK92" s="252">
        <v>0.64219999999999999</v>
      </c>
      <c r="AL92" s="9" t="s">
        <v>166</v>
      </c>
    </row>
    <row r="93" spans="1:38" x14ac:dyDescent="0.2">
      <c r="A93" s="57" t="s">
        <v>344</v>
      </c>
      <c r="B93" s="57" t="s">
        <v>95</v>
      </c>
      <c r="C93" s="275">
        <v>312789.51</v>
      </c>
      <c r="D93" s="275">
        <v>1313420.57</v>
      </c>
      <c r="E93" s="276">
        <v>0.23814878276194501</v>
      </c>
      <c r="F93" s="58">
        <v>536</v>
      </c>
      <c r="G93" s="58">
        <v>501</v>
      </c>
      <c r="H93" s="59">
        <v>0.93469999999999998</v>
      </c>
      <c r="I93" s="54">
        <v>0.97870000000000001</v>
      </c>
      <c r="J93" s="280">
        <v>755</v>
      </c>
      <c r="K93" s="280">
        <v>686</v>
      </c>
      <c r="L93" s="281">
        <v>0.90859999999999996</v>
      </c>
      <c r="M93" s="276">
        <v>0.89</v>
      </c>
      <c r="N93" s="60">
        <v>321307.57</v>
      </c>
      <c r="O93" s="60">
        <v>229689.82</v>
      </c>
      <c r="P93" s="59">
        <v>0.71489999999999998</v>
      </c>
      <c r="Q93" s="59">
        <v>0.66100000000000003</v>
      </c>
      <c r="R93" s="280">
        <v>541</v>
      </c>
      <c r="S93" s="280">
        <v>317</v>
      </c>
      <c r="T93" s="281">
        <v>0.58599999999999997</v>
      </c>
      <c r="U93" s="281">
        <v>0.69</v>
      </c>
      <c r="V93" s="58">
        <v>493</v>
      </c>
      <c r="W93" s="58">
        <v>417</v>
      </c>
      <c r="X93" s="59">
        <v>0.8458</v>
      </c>
      <c r="Y93" s="262"/>
      <c r="Z93" s="250">
        <v>604</v>
      </c>
      <c r="AA93" s="251">
        <v>674</v>
      </c>
      <c r="AB93" s="252">
        <v>1.1158999999999999</v>
      </c>
      <c r="AC93" s="250">
        <v>871</v>
      </c>
      <c r="AD93" s="251">
        <v>773</v>
      </c>
      <c r="AE93" s="252">
        <v>0.88749999999999996</v>
      </c>
      <c r="AF93" s="253">
        <v>1698273.85</v>
      </c>
      <c r="AG93" s="254">
        <v>1181751.96</v>
      </c>
      <c r="AH93" s="252">
        <v>0.69589999999999996</v>
      </c>
      <c r="AI93" s="250">
        <v>752</v>
      </c>
      <c r="AJ93" s="251">
        <v>531</v>
      </c>
      <c r="AK93" s="252">
        <v>0.70609999999999995</v>
      </c>
      <c r="AL93" s="9" t="s">
        <v>166</v>
      </c>
    </row>
    <row r="94" spans="1:38" x14ac:dyDescent="0.2">
      <c r="A94" s="57" t="s">
        <v>156</v>
      </c>
      <c r="B94" s="57"/>
      <c r="C94" s="275"/>
      <c r="D94" s="275"/>
      <c r="E94" s="276"/>
      <c r="F94" s="58"/>
      <c r="G94" s="58"/>
      <c r="H94" s="59"/>
      <c r="I94" s="54"/>
      <c r="J94" s="280"/>
      <c r="K94" s="280"/>
      <c r="L94" s="281"/>
      <c r="M94" s="276"/>
      <c r="N94" s="60"/>
      <c r="O94" s="60"/>
      <c r="P94" s="59"/>
      <c r="Q94" s="59"/>
      <c r="R94" s="280"/>
      <c r="S94" s="280"/>
      <c r="T94" s="281"/>
      <c r="U94" s="281"/>
      <c r="V94" s="58"/>
      <c r="W94" s="58"/>
      <c r="X94" s="59"/>
      <c r="Y94" s="262"/>
      <c r="Z94" s="250"/>
      <c r="AA94" s="251"/>
      <c r="AB94" s="252"/>
      <c r="AC94" s="250"/>
      <c r="AD94" s="251"/>
      <c r="AE94" s="252"/>
      <c r="AF94" s="253"/>
      <c r="AG94" s="254"/>
      <c r="AH94" s="252"/>
      <c r="AI94" s="250"/>
      <c r="AJ94" s="251"/>
      <c r="AK94" s="252"/>
      <c r="AL94" s="9"/>
    </row>
    <row r="95" spans="1:38" x14ac:dyDescent="0.2">
      <c r="A95" s="57" t="s">
        <v>167</v>
      </c>
      <c r="B95" s="57" t="s">
        <v>97</v>
      </c>
      <c r="C95" s="275">
        <v>86212.75</v>
      </c>
      <c r="D95" s="275">
        <v>393783.75</v>
      </c>
      <c r="E95" s="276">
        <v>0.21893425008015199</v>
      </c>
      <c r="F95" s="58">
        <v>154</v>
      </c>
      <c r="G95" s="58">
        <v>145</v>
      </c>
      <c r="H95" s="59">
        <v>0.94159999999999999</v>
      </c>
      <c r="I95" s="54">
        <v>0.95089999999999997</v>
      </c>
      <c r="J95" s="280">
        <v>187</v>
      </c>
      <c r="K95" s="280">
        <v>173</v>
      </c>
      <c r="L95" s="281">
        <v>0.92510000000000003</v>
      </c>
      <c r="M95" s="276">
        <v>0.89</v>
      </c>
      <c r="N95" s="60">
        <v>90447.81</v>
      </c>
      <c r="O95" s="60">
        <v>67855.360000000001</v>
      </c>
      <c r="P95" s="59">
        <v>0.75019999999999998</v>
      </c>
      <c r="Q95" s="59">
        <v>0.69</v>
      </c>
      <c r="R95" s="280">
        <v>152</v>
      </c>
      <c r="S95" s="280">
        <v>87</v>
      </c>
      <c r="T95" s="281">
        <v>0.57240000000000002</v>
      </c>
      <c r="U95" s="281">
        <v>0.69</v>
      </c>
      <c r="V95" s="58">
        <v>111</v>
      </c>
      <c r="W95" s="58">
        <v>82</v>
      </c>
      <c r="X95" s="59">
        <v>0.73870000000000002</v>
      </c>
      <c r="Y95" s="336"/>
      <c r="Z95" s="337">
        <v>197</v>
      </c>
      <c r="AA95" s="338">
        <v>202</v>
      </c>
      <c r="AB95" s="339">
        <v>1.0254000000000001</v>
      </c>
      <c r="AC95" s="337">
        <v>243</v>
      </c>
      <c r="AD95" s="338">
        <v>227</v>
      </c>
      <c r="AE95" s="339">
        <v>0.93420000000000003</v>
      </c>
      <c r="AF95" s="340">
        <v>480451.5</v>
      </c>
      <c r="AG95" s="341">
        <v>302637.44</v>
      </c>
      <c r="AH95" s="339">
        <v>0.62990000000000002</v>
      </c>
      <c r="AI95" s="337">
        <v>207</v>
      </c>
      <c r="AJ95" s="338">
        <v>152</v>
      </c>
      <c r="AK95" s="339">
        <v>0.73429999999999995</v>
      </c>
      <c r="AL95" s="9" t="s">
        <v>166</v>
      </c>
    </row>
    <row r="96" spans="1:38" x14ac:dyDescent="0.2">
      <c r="A96" s="57" t="s">
        <v>154</v>
      </c>
      <c r="B96" s="57" t="s">
        <v>98</v>
      </c>
      <c r="C96" s="275">
        <v>2433355.66</v>
      </c>
      <c r="D96" s="275">
        <v>10166879.83</v>
      </c>
      <c r="E96" s="276">
        <v>0.239341440116146</v>
      </c>
      <c r="F96" s="58">
        <v>3344</v>
      </c>
      <c r="G96" s="58">
        <v>3091</v>
      </c>
      <c r="H96" s="59">
        <v>0.92430000000000001</v>
      </c>
      <c r="I96" s="54">
        <v>0.99</v>
      </c>
      <c r="J96" s="280">
        <v>4695</v>
      </c>
      <c r="K96" s="280">
        <v>4279</v>
      </c>
      <c r="L96" s="281">
        <v>0.91139999999999999</v>
      </c>
      <c r="M96" s="276">
        <v>0.89</v>
      </c>
      <c r="N96" s="60">
        <v>2784136.42</v>
      </c>
      <c r="O96" s="60">
        <v>1789004.54</v>
      </c>
      <c r="P96" s="59">
        <v>0.64259999999999995</v>
      </c>
      <c r="Q96" s="59">
        <v>0.64049999999999996</v>
      </c>
      <c r="R96" s="280">
        <v>3348</v>
      </c>
      <c r="S96" s="280">
        <v>1680</v>
      </c>
      <c r="T96" s="281">
        <v>0.50180000000000002</v>
      </c>
      <c r="U96" s="281">
        <v>0.69</v>
      </c>
      <c r="V96" s="58">
        <v>2774</v>
      </c>
      <c r="W96" s="58">
        <v>1997</v>
      </c>
      <c r="X96" s="59">
        <v>0.71989999999999998</v>
      </c>
      <c r="Y96" s="262"/>
      <c r="Z96" s="250">
        <v>3644</v>
      </c>
      <c r="AA96" s="251">
        <v>3612</v>
      </c>
      <c r="AB96" s="252">
        <v>0.99119999999999997</v>
      </c>
      <c r="AC96" s="250">
        <v>5313</v>
      </c>
      <c r="AD96" s="251">
        <v>4710</v>
      </c>
      <c r="AE96" s="252">
        <v>0.88649999999999995</v>
      </c>
      <c r="AF96" s="253">
        <v>12087555.23</v>
      </c>
      <c r="AG96" s="254">
        <v>7604912.2199999997</v>
      </c>
      <c r="AH96" s="252">
        <v>0.62919999999999998</v>
      </c>
      <c r="AI96" s="250">
        <v>4104</v>
      </c>
      <c r="AJ96" s="251">
        <v>2664</v>
      </c>
      <c r="AK96" s="252">
        <v>0.64910000000000001</v>
      </c>
      <c r="AL96" s="9" t="s">
        <v>166</v>
      </c>
    </row>
    <row r="97" spans="1:38" x14ac:dyDescent="0.2">
      <c r="A97" s="57" t="s">
        <v>304</v>
      </c>
      <c r="B97" s="57" t="s">
        <v>99</v>
      </c>
      <c r="C97" s="275">
        <v>1179729.9199999999</v>
      </c>
      <c r="D97" s="275">
        <v>4791406.93</v>
      </c>
      <c r="E97" s="276">
        <v>0.24621785150692699</v>
      </c>
      <c r="F97" s="58">
        <v>2542</v>
      </c>
      <c r="G97" s="58">
        <v>2385</v>
      </c>
      <c r="H97" s="59">
        <v>0.93820000000000003</v>
      </c>
      <c r="I97" s="54">
        <v>0.99</v>
      </c>
      <c r="J97" s="280">
        <v>3027</v>
      </c>
      <c r="K97" s="280">
        <v>2701</v>
      </c>
      <c r="L97" s="281">
        <v>0.89229999999999998</v>
      </c>
      <c r="M97" s="276">
        <v>0.89</v>
      </c>
      <c r="N97" s="60">
        <v>1300802.26</v>
      </c>
      <c r="O97" s="60">
        <v>897410.67</v>
      </c>
      <c r="P97" s="59">
        <v>0.68989999999999996</v>
      </c>
      <c r="Q97" s="59">
        <v>0.67630000000000001</v>
      </c>
      <c r="R97" s="280">
        <v>2068</v>
      </c>
      <c r="S97" s="280">
        <v>1134</v>
      </c>
      <c r="T97" s="281">
        <v>0.5484</v>
      </c>
      <c r="U97" s="281">
        <v>0.69</v>
      </c>
      <c r="V97" s="58">
        <v>2028</v>
      </c>
      <c r="W97" s="58">
        <v>1759</v>
      </c>
      <c r="X97" s="59">
        <v>0.86739999999999995</v>
      </c>
      <c r="Y97" s="262"/>
      <c r="Z97" s="250">
        <v>2553</v>
      </c>
      <c r="AA97" s="251">
        <v>2517</v>
      </c>
      <c r="AB97" s="252">
        <v>0.9859</v>
      </c>
      <c r="AC97" s="250">
        <v>3158</v>
      </c>
      <c r="AD97" s="251">
        <v>2878</v>
      </c>
      <c r="AE97" s="252">
        <v>0.9113</v>
      </c>
      <c r="AF97" s="253">
        <v>5112097.92</v>
      </c>
      <c r="AG97" s="254">
        <v>3527423.08</v>
      </c>
      <c r="AH97" s="252">
        <v>0.69</v>
      </c>
      <c r="AI97" s="250">
        <v>2595</v>
      </c>
      <c r="AJ97" s="251">
        <v>1832</v>
      </c>
      <c r="AK97" s="252">
        <v>0.70599999999999996</v>
      </c>
      <c r="AL97" s="9" t="s">
        <v>166</v>
      </c>
    </row>
    <row r="98" spans="1:38" x14ac:dyDescent="0.2">
      <c r="A98" s="57" t="s">
        <v>304</v>
      </c>
      <c r="B98" s="57" t="s">
        <v>100</v>
      </c>
      <c r="C98" s="275">
        <v>10967385.52</v>
      </c>
      <c r="D98" s="275">
        <v>44897540.990000002</v>
      </c>
      <c r="E98" s="276">
        <v>0.24427586184380901</v>
      </c>
      <c r="F98" s="58">
        <v>15348</v>
      </c>
      <c r="G98" s="58">
        <v>13913</v>
      </c>
      <c r="H98" s="59">
        <v>0.90649999999999997</v>
      </c>
      <c r="I98" s="54">
        <v>0.99</v>
      </c>
      <c r="J98" s="280">
        <v>19758</v>
      </c>
      <c r="K98" s="280">
        <v>16936</v>
      </c>
      <c r="L98" s="281">
        <v>0.85719999999999996</v>
      </c>
      <c r="M98" s="276">
        <v>0.84789999999999999</v>
      </c>
      <c r="N98" s="60">
        <v>12317614.77</v>
      </c>
      <c r="O98" s="60">
        <v>8377275.6799999997</v>
      </c>
      <c r="P98" s="59">
        <v>0.68010000000000004</v>
      </c>
      <c r="Q98" s="59">
        <v>0.67600000000000005</v>
      </c>
      <c r="R98" s="280">
        <v>12970</v>
      </c>
      <c r="S98" s="280">
        <v>6557</v>
      </c>
      <c r="T98" s="281">
        <v>0.50560000000000005</v>
      </c>
      <c r="U98" s="281">
        <v>0.69</v>
      </c>
      <c r="V98" s="58">
        <v>8807</v>
      </c>
      <c r="W98" s="58">
        <v>6742</v>
      </c>
      <c r="X98" s="59">
        <v>0.76549999999999996</v>
      </c>
      <c r="Y98" s="262"/>
      <c r="Z98" s="250">
        <v>15596</v>
      </c>
      <c r="AA98" s="251">
        <v>16276</v>
      </c>
      <c r="AB98" s="252">
        <v>1.0436000000000001</v>
      </c>
      <c r="AC98" s="250">
        <v>21036</v>
      </c>
      <c r="AD98" s="251">
        <v>18594</v>
      </c>
      <c r="AE98" s="252">
        <v>0.88390000000000002</v>
      </c>
      <c r="AF98" s="253">
        <v>55047179.939999998</v>
      </c>
      <c r="AG98" s="254">
        <v>38138672.049999997</v>
      </c>
      <c r="AH98" s="252">
        <v>0.69279999999999997</v>
      </c>
      <c r="AI98" s="250">
        <v>16974</v>
      </c>
      <c r="AJ98" s="251">
        <v>11691</v>
      </c>
      <c r="AK98" s="252">
        <v>0.68879999999999997</v>
      </c>
      <c r="AL98" s="9" t="s">
        <v>166</v>
      </c>
    </row>
    <row r="99" spans="1:38" x14ac:dyDescent="0.2">
      <c r="A99" s="57" t="s">
        <v>304</v>
      </c>
      <c r="B99" s="57" t="s">
        <v>101</v>
      </c>
      <c r="C99" s="275">
        <v>490049.99</v>
      </c>
      <c r="D99" s="275">
        <v>1921224.7</v>
      </c>
      <c r="E99" s="276">
        <v>0.25507166860804997</v>
      </c>
      <c r="F99" s="58">
        <v>916</v>
      </c>
      <c r="G99" s="58">
        <v>854</v>
      </c>
      <c r="H99" s="59">
        <v>0.93230000000000002</v>
      </c>
      <c r="I99" s="54">
        <v>0.99</v>
      </c>
      <c r="J99" s="280">
        <v>1101</v>
      </c>
      <c r="K99" s="280">
        <v>986</v>
      </c>
      <c r="L99" s="281">
        <v>0.89549999999999996</v>
      </c>
      <c r="M99" s="276">
        <v>0.88880000000000003</v>
      </c>
      <c r="N99" s="60">
        <v>516404.36</v>
      </c>
      <c r="O99" s="60">
        <v>359388.88</v>
      </c>
      <c r="P99" s="59">
        <v>0.69589999999999996</v>
      </c>
      <c r="Q99" s="59">
        <v>0.68330000000000002</v>
      </c>
      <c r="R99" s="280">
        <v>756</v>
      </c>
      <c r="S99" s="280">
        <v>427</v>
      </c>
      <c r="T99" s="281">
        <v>0.56479999999999997</v>
      </c>
      <c r="U99" s="281">
        <v>0.69</v>
      </c>
      <c r="V99" s="58">
        <v>748</v>
      </c>
      <c r="W99" s="58">
        <v>619</v>
      </c>
      <c r="X99" s="59">
        <v>0.82750000000000001</v>
      </c>
      <c r="Y99" s="262"/>
      <c r="Z99" s="250">
        <v>946</v>
      </c>
      <c r="AA99" s="251">
        <v>998</v>
      </c>
      <c r="AB99" s="252">
        <v>1.0549999999999999</v>
      </c>
      <c r="AC99" s="250">
        <v>1186</v>
      </c>
      <c r="AD99" s="251">
        <v>1115</v>
      </c>
      <c r="AE99" s="252">
        <v>0.94010000000000005</v>
      </c>
      <c r="AF99" s="253">
        <v>2237496.81</v>
      </c>
      <c r="AG99" s="254">
        <v>1567576.78</v>
      </c>
      <c r="AH99" s="252">
        <v>0.7006</v>
      </c>
      <c r="AI99" s="250">
        <v>1013</v>
      </c>
      <c r="AJ99" s="251">
        <v>762</v>
      </c>
      <c r="AK99" s="252">
        <v>0.75219999999999998</v>
      </c>
      <c r="AL99" s="9" t="s">
        <v>166</v>
      </c>
    </row>
    <row r="100" spans="1:38" x14ac:dyDescent="0.2">
      <c r="A100" s="57" t="s">
        <v>167</v>
      </c>
      <c r="B100" s="57" t="s">
        <v>102</v>
      </c>
      <c r="C100" s="275">
        <v>351987.41</v>
      </c>
      <c r="D100" s="275">
        <v>1447213.96</v>
      </c>
      <c r="E100" s="276">
        <v>0.243217257246468</v>
      </c>
      <c r="F100" s="58">
        <v>968</v>
      </c>
      <c r="G100" s="58">
        <v>890</v>
      </c>
      <c r="H100" s="59">
        <v>0.9194</v>
      </c>
      <c r="I100" s="54">
        <v>0.95950000000000002</v>
      </c>
      <c r="J100" s="280">
        <v>1127</v>
      </c>
      <c r="K100" s="280">
        <v>974</v>
      </c>
      <c r="L100" s="281">
        <v>0.86419999999999997</v>
      </c>
      <c r="M100" s="276">
        <v>0.86809999999999998</v>
      </c>
      <c r="N100" s="60">
        <v>359994.89</v>
      </c>
      <c r="O100" s="60">
        <v>245255.2</v>
      </c>
      <c r="P100" s="59">
        <v>0.68130000000000002</v>
      </c>
      <c r="Q100" s="59">
        <v>0.67349999999999999</v>
      </c>
      <c r="R100" s="280">
        <v>730</v>
      </c>
      <c r="S100" s="280">
        <v>392</v>
      </c>
      <c r="T100" s="281">
        <v>0.53700000000000003</v>
      </c>
      <c r="U100" s="281">
        <v>0.69</v>
      </c>
      <c r="V100" s="58">
        <v>704</v>
      </c>
      <c r="W100" s="58">
        <v>633</v>
      </c>
      <c r="X100" s="59">
        <v>0.89910000000000001</v>
      </c>
      <c r="Y100" s="262"/>
      <c r="Z100" s="250">
        <v>1093</v>
      </c>
      <c r="AA100" s="251">
        <v>1097</v>
      </c>
      <c r="AB100" s="252">
        <v>1.0037</v>
      </c>
      <c r="AC100" s="250">
        <v>1300</v>
      </c>
      <c r="AD100" s="251">
        <v>1199</v>
      </c>
      <c r="AE100" s="252">
        <v>0.92230000000000001</v>
      </c>
      <c r="AF100" s="253">
        <v>1630868</v>
      </c>
      <c r="AG100" s="254">
        <v>1091809.29</v>
      </c>
      <c r="AH100" s="252">
        <v>0.66949999999999998</v>
      </c>
      <c r="AI100" s="250">
        <v>977</v>
      </c>
      <c r="AJ100" s="251">
        <v>637</v>
      </c>
      <c r="AK100" s="252">
        <v>0.65200000000000002</v>
      </c>
      <c r="AL100" s="9" t="s">
        <v>166</v>
      </c>
    </row>
    <row r="101" spans="1:38" x14ac:dyDescent="0.2">
      <c r="A101" s="57" t="s">
        <v>153</v>
      </c>
      <c r="B101" s="57" t="s">
        <v>103</v>
      </c>
      <c r="C101" s="275">
        <v>427262.17</v>
      </c>
      <c r="D101" s="275">
        <v>1796064.37</v>
      </c>
      <c r="E101" s="276">
        <v>0.23788800509416</v>
      </c>
      <c r="F101" s="58">
        <v>394</v>
      </c>
      <c r="G101" s="58">
        <v>368</v>
      </c>
      <c r="H101" s="59">
        <v>0.93400000000000005</v>
      </c>
      <c r="I101" s="54">
        <v>0.99</v>
      </c>
      <c r="J101" s="280">
        <v>669</v>
      </c>
      <c r="K101" s="280">
        <v>593</v>
      </c>
      <c r="L101" s="281">
        <v>0.88639999999999997</v>
      </c>
      <c r="M101" s="276">
        <v>0.89</v>
      </c>
      <c r="N101" s="60">
        <v>456985.56</v>
      </c>
      <c r="O101" s="60">
        <v>342315.04</v>
      </c>
      <c r="P101" s="59">
        <v>0.74909999999999999</v>
      </c>
      <c r="Q101" s="59">
        <v>0.69</v>
      </c>
      <c r="R101" s="280">
        <v>488</v>
      </c>
      <c r="S101" s="280">
        <v>252</v>
      </c>
      <c r="T101" s="281">
        <v>0.51639999999999997</v>
      </c>
      <c r="U101" s="281">
        <v>0.69</v>
      </c>
      <c r="V101" s="58">
        <v>399</v>
      </c>
      <c r="W101" s="58">
        <v>267</v>
      </c>
      <c r="X101" s="59">
        <v>0.66920000000000002</v>
      </c>
      <c r="Y101" s="262"/>
      <c r="Z101" s="250">
        <v>393</v>
      </c>
      <c r="AA101" s="251">
        <v>431</v>
      </c>
      <c r="AB101" s="252">
        <v>1.0967</v>
      </c>
      <c r="AC101" s="250">
        <v>662</v>
      </c>
      <c r="AD101" s="251">
        <v>609</v>
      </c>
      <c r="AE101" s="252">
        <v>0.91990000000000005</v>
      </c>
      <c r="AF101" s="253">
        <v>1809985.46</v>
      </c>
      <c r="AG101" s="254">
        <v>1358520.61</v>
      </c>
      <c r="AH101" s="252">
        <v>0.75060000000000004</v>
      </c>
      <c r="AI101" s="250">
        <v>621</v>
      </c>
      <c r="AJ101" s="251">
        <v>415</v>
      </c>
      <c r="AK101" s="252">
        <v>0.66830000000000001</v>
      </c>
      <c r="AL101" s="9" t="s">
        <v>166</v>
      </c>
    </row>
    <row r="102" spans="1:38" x14ac:dyDescent="0.2">
      <c r="A102" s="57" t="s">
        <v>304</v>
      </c>
      <c r="B102" s="57" t="s">
        <v>104</v>
      </c>
      <c r="C102" s="275">
        <v>2741964.59</v>
      </c>
      <c r="D102" s="275">
        <v>12123935.24</v>
      </c>
      <c r="E102" s="276">
        <v>0.226161269894741</v>
      </c>
      <c r="F102" s="58">
        <v>5830</v>
      </c>
      <c r="G102" s="58">
        <v>5073</v>
      </c>
      <c r="H102" s="59">
        <v>0.87019999999999997</v>
      </c>
      <c r="I102" s="54">
        <v>0.95209999999999995</v>
      </c>
      <c r="J102" s="280">
        <v>8712</v>
      </c>
      <c r="K102" s="280">
        <v>6888</v>
      </c>
      <c r="L102" s="281">
        <v>0.79059999999999997</v>
      </c>
      <c r="M102" s="276">
        <v>0.80930000000000002</v>
      </c>
      <c r="N102" s="60">
        <v>3154732.28</v>
      </c>
      <c r="O102" s="60">
        <v>2010868.64</v>
      </c>
      <c r="P102" s="59">
        <v>0.63739999999999997</v>
      </c>
      <c r="Q102" s="59">
        <v>0.63129999999999997</v>
      </c>
      <c r="R102" s="280">
        <v>5146</v>
      </c>
      <c r="S102" s="280">
        <v>2145</v>
      </c>
      <c r="T102" s="281">
        <v>0.4168</v>
      </c>
      <c r="U102" s="281">
        <v>0.67100000000000004</v>
      </c>
      <c r="V102" s="58">
        <v>4180</v>
      </c>
      <c r="W102" s="58">
        <v>3573</v>
      </c>
      <c r="X102" s="59">
        <v>0.8548</v>
      </c>
      <c r="Y102" s="262"/>
      <c r="Z102" s="250">
        <v>6196</v>
      </c>
      <c r="AA102" s="251">
        <v>5858</v>
      </c>
      <c r="AB102" s="252">
        <v>0.94540000000000002</v>
      </c>
      <c r="AC102" s="250">
        <v>9073</v>
      </c>
      <c r="AD102" s="251">
        <v>7317</v>
      </c>
      <c r="AE102" s="252">
        <v>0.80649999999999999</v>
      </c>
      <c r="AF102" s="253">
        <v>13993823.99</v>
      </c>
      <c r="AG102" s="254">
        <v>9104511.4299999997</v>
      </c>
      <c r="AH102" s="252">
        <v>0.65059999999999996</v>
      </c>
      <c r="AI102" s="250">
        <v>6307</v>
      </c>
      <c r="AJ102" s="251">
        <v>3762</v>
      </c>
      <c r="AK102" s="252">
        <v>0.59650000000000003</v>
      </c>
      <c r="AL102" s="9" t="s">
        <v>166</v>
      </c>
    </row>
    <row r="103" spans="1:38" x14ac:dyDescent="0.2">
      <c r="A103" s="57" t="s">
        <v>153</v>
      </c>
      <c r="B103" s="57" t="s">
        <v>105</v>
      </c>
      <c r="C103" s="275">
        <v>876672.52</v>
      </c>
      <c r="D103" s="275">
        <v>3541255.6</v>
      </c>
      <c r="E103" s="276">
        <v>0.247559797716945</v>
      </c>
      <c r="F103" s="58">
        <v>1559</v>
      </c>
      <c r="G103" s="58">
        <v>1401</v>
      </c>
      <c r="H103" s="59">
        <v>0.89870000000000005</v>
      </c>
      <c r="I103" s="54">
        <v>0.92869999999999997</v>
      </c>
      <c r="J103" s="280">
        <v>2803</v>
      </c>
      <c r="K103" s="280">
        <v>2396</v>
      </c>
      <c r="L103" s="281">
        <v>0.8548</v>
      </c>
      <c r="M103" s="276">
        <v>0.86629999999999996</v>
      </c>
      <c r="N103" s="60">
        <v>1019660.86</v>
      </c>
      <c r="O103" s="60">
        <v>628417.01</v>
      </c>
      <c r="P103" s="59">
        <v>0.61629999999999996</v>
      </c>
      <c r="Q103" s="59">
        <v>0.59860000000000002</v>
      </c>
      <c r="R103" s="280">
        <v>2068</v>
      </c>
      <c r="S103" s="280">
        <v>760</v>
      </c>
      <c r="T103" s="281">
        <v>0.36749999999999999</v>
      </c>
      <c r="U103" s="281">
        <v>0.58830000000000005</v>
      </c>
      <c r="V103" s="58">
        <v>1422</v>
      </c>
      <c r="W103" s="58">
        <v>1191</v>
      </c>
      <c r="X103" s="59">
        <v>0.83760000000000001</v>
      </c>
      <c r="Y103" s="262"/>
      <c r="Z103" s="250">
        <v>1793</v>
      </c>
      <c r="AA103" s="251">
        <v>1641</v>
      </c>
      <c r="AB103" s="252">
        <v>0.91520000000000001</v>
      </c>
      <c r="AC103" s="250">
        <v>3243</v>
      </c>
      <c r="AD103" s="251">
        <v>2517</v>
      </c>
      <c r="AE103" s="252">
        <v>0.77610000000000001</v>
      </c>
      <c r="AF103" s="253">
        <v>4484412.3</v>
      </c>
      <c r="AG103" s="254">
        <v>2501626.66</v>
      </c>
      <c r="AH103" s="252">
        <v>0.55779999999999996</v>
      </c>
      <c r="AI103" s="250">
        <v>2273</v>
      </c>
      <c r="AJ103" s="251">
        <v>1201</v>
      </c>
      <c r="AK103" s="252">
        <v>0.52839999999999998</v>
      </c>
      <c r="AL103" s="9" t="s">
        <v>166</v>
      </c>
    </row>
    <row r="104" spans="1:38" x14ac:dyDescent="0.2">
      <c r="A104" s="57" t="s">
        <v>304</v>
      </c>
      <c r="B104" s="57" t="s">
        <v>106</v>
      </c>
      <c r="C104" s="275">
        <v>2117154.42</v>
      </c>
      <c r="D104" s="275">
        <v>8808884.5800000001</v>
      </c>
      <c r="E104" s="276">
        <v>0.240343076444305</v>
      </c>
      <c r="F104" s="58">
        <v>3962</v>
      </c>
      <c r="G104" s="58">
        <v>3718</v>
      </c>
      <c r="H104" s="59">
        <v>0.93840000000000001</v>
      </c>
      <c r="I104" s="54">
        <v>0.99</v>
      </c>
      <c r="J104" s="280">
        <v>5047</v>
      </c>
      <c r="K104" s="280">
        <v>4701</v>
      </c>
      <c r="L104" s="281">
        <v>0.93140000000000001</v>
      </c>
      <c r="M104" s="276">
        <v>0.89</v>
      </c>
      <c r="N104" s="60">
        <v>2455573.16</v>
      </c>
      <c r="O104" s="60">
        <v>1575554.08</v>
      </c>
      <c r="P104" s="59">
        <v>0.64159999999999995</v>
      </c>
      <c r="Q104" s="59">
        <v>0.63119999999999998</v>
      </c>
      <c r="R104" s="280">
        <v>3795</v>
      </c>
      <c r="S104" s="280">
        <v>1841</v>
      </c>
      <c r="T104" s="281">
        <v>0.48509999999999998</v>
      </c>
      <c r="U104" s="281">
        <v>0.69</v>
      </c>
      <c r="V104" s="58">
        <v>3171</v>
      </c>
      <c r="W104" s="58">
        <v>2663</v>
      </c>
      <c r="X104" s="59">
        <v>0.83979999999999999</v>
      </c>
      <c r="Y104" s="262"/>
      <c r="Z104" s="250">
        <v>4059</v>
      </c>
      <c r="AA104" s="251">
        <v>4309</v>
      </c>
      <c r="AB104" s="252">
        <v>1.0616000000000001</v>
      </c>
      <c r="AC104" s="250">
        <v>5292</v>
      </c>
      <c r="AD104" s="251">
        <v>4854</v>
      </c>
      <c r="AE104" s="252">
        <v>0.91720000000000002</v>
      </c>
      <c r="AF104" s="253">
        <v>9370185.0899999999</v>
      </c>
      <c r="AG104" s="254">
        <v>6326053.4100000001</v>
      </c>
      <c r="AH104" s="252">
        <v>0.67510000000000003</v>
      </c>
      <c r="AI104" s="250">
        <v>4610</v>
      </c>
      <c r="AJ104" s="251">
        <v>3043</v>
      </c>
      <c r="AK104" s="252">
        <v>0.66010000000000002</v>
      </c>
      <c r="AL104" s="9" t="s">
        <v>166</v>
      </c>
    </row>
    <row r="105" spans="1:38" x14ac:dyDescent="0.2">
      <c r="A105" s="57" t="s">
        <v>142</v>
      </c>
      <c r="B105" s="57" t="s">
        <v>107</v>
      </c>
      <c r="C105" s="275">
        <v>469212.75</v>
      </c>
      <c r="D105" s="275">
        <v>2034295.65</v>
      </c>
      <c r="E105" s="276">
        <v>0.230651208441605</v>
      </c>
      <c r="F105" s="58">
        <v>702</v>
      </c>
      <c r="G105" s="58">
        <v>666</v>
      </c>
      <c r="H105" s="59">
        <v>0.94869999999999999</v>
      </c>
      <c r="I105" s="54">
        <v>0.99</v>
      </c>
      <c r="J105" s="280">
        <v>1128</v>
      </c>
      <c r="K105" s="280">
        <v>1013</v>
      </c>
      <c r="L105" s="281">
        <v>0.89800000000000002</v>
      </c>
      <c r="M105" s="276">
        <v>0.89</v>
      </c>
      <c r="N105" s="60">
        <v>586164.68000000005</v>
      </c>
      <c r="O105" s="60">
        <v>361737.06</v>
      </c>
      <c r="P105" s="59">
        <v>0.61709999999999998</v>
      </c>
      <c r="Q105" s="59">
        <v>0.61419999999999997</v>
      </c>
      <c r="R105" s="280">
        <v>876</v>
      </c>
      <c r="S105" s="280">
        <v>369</v>
      </c>
      <c r="T105" s="281">
        <v>0.42120000000000002</v>
      </c>
      <c r="U105" s="281">
        <v>0.67830000000000001</v>
      </c>
      <c r="V105" s="58">
        <v>687</v>
      </c>
      <c r="W105" s="58">
        <v>575</v>
      </c>
      <c r="X105" s="59">
        <v>0.83699999999999997</v>
      </c>
      <c r="Y105" s="262"/>
      <c r="Z105" s="250">
        <v>820</v>
      </c>
      <c r="AA105" s="251">
        <v>867</v>
      </c>
      <c r="AB105" s="252">
        <v>1.0572999999999999</v>
      </c>
      <c r="AC105" s="250">
        <v>1319</v>
      </c>
      <c r="AD105" s="251">
        <v>1190</v>
      </c>
      <c r="AE105" s="252">
        <v>0.9022</v>
      </c>
      <c r="AF105" s="253">
        <v>2666569.13</v>
      </c>
      <c r="AG105" s="254">
        <v>1633172.15</v>
      </c>
      <c r="AH105" s="252">
        <v>0.61250000000000004</v>
      </c>
      <c r="AI105" s="250">
        <v>1169</v>
      </c>
      <c r="AJ105" s="251">
        <v>747</v>
      </c>
      <c r="AK105" s="252">
        <v>0.63900000000000001</v>
      </c>
      <c r="AL105" s="9" t="s">
        <v>166</v>
      </c>
    </row>
    <row r="106" spans="1:38" x14ac:dyDescent="0.2">
      <c r="A106" s="57" t="s">
        <v>344</v>
      </c>
      <c r="B106" s="57" t="s">
        <v>108</v>
      </c>
      <c r="C106" s="275">
        <v>161249.76</v>
      </c>
      <c r="D106" s="275">
        <v>670463.55000000005</v>
      </c>
      <c r="E106" s="276">
        <v>0.24050488650725299</v>
      </c>
      <c r="F106" s="58">
        <v>170</v>
      </c>
      <c r="G106" s="58">
        <v>162</v>
      </c>
      <c r="H106" s="59">
        <v>0.95289999999999997</v>
      </c>
      <c r="I106" s="54">
        <v>0.98850000000000005</v>
      </c>
      <c r="J106" s="280">
        <v>335</v>
      </c>
      <c r="K106" s="280">
        <v>279</v>
      </c>
      <c r="L106" s="281">
        <v>0.83279999999999998</v>
      </c>
      <c r="M106" s="276">
        <v>0.8589</v>
      </c>
      <c r="N106" s="60">
        <v>161999.6</v>
      </c>
      <c r="O106" s="60">
        <v>124580</v>
      </c>
      <c r="P106" s="59">
        <v>0.76900000000000002</v>
      </c>
      <c r="Q106" s="59">
        <v>0.69</v>
      </c>
      <c r="R106" s="280">
        <v>194</v>
      </c>
      <c r="S106" s="280">
        <v>92</v>
      </c>
      <c r="T106" s="281">
        <v>0.47420000000000001</v>
      </c>
      <c r="U106" s="281">
        <v>0.69</v>
      </c>
      <c r="V106" s="58">
        <v>206</v>
      </c>
      <c r="W106" s="58">
        <v>159</v>
      </c>
      <c r="X106" s="59">
        <v>0.77180000000000004</v>
      </c>
      <c r="Y106" s="262"/>
      <c r="Z106" s="250">
        <v>227</v>
      </c>
      <c r="AA106" s="251">
        <v>229</v>
      </c>
      <c r="AB106" s="252">
        <v>1.0087999999999999</v>
      </c>
      <c r="AC106" s="250">
        <v>397</v>
      </c>
      <c r="AD106" s="251">
        <v>305</v>
      </c>
      <c r="AE106" s="252">
        <v>0.76829999999999998</v>
      </c>
      <c r="AF106" s="253">
        <v>695372.28</v>
      </c>
      <c r="AG106" s="254">
        <v>511077.61</v>
      </c>
      <c r="AH106" s="252">
        <v>0.73499999999999999</v>
      </c>
      <c r="AI106" s="250">
        <v>280</v>
      </c>
      <c r="AJ106" s="251">
        <v>174</v>
      </c>
      <c r="AK106" s="252">
        <v>0.62139999999999995</v>
      </c>
      <c r="AL106" s="9" t="s">
        <v>166</v>
      </c>
    </row>
    <row r="107" spans="1:38" ht="14.25" customHeight="1" thickBot="1" x14ac:dyDescent="0.25">
      <c r="A107" s="11"/>
      <c r="B107" s="11"/>
      <c r="C107" s="69">
        <v>700435452.26000011</v>
      </c>
      <c r="D107" s="70">
        <v>704353648.16000032</v>
      </c>
      <c r="E107" s="12">
        <v>0.99443717525956488</v>
      </c>
      <c r="F107" s="13">
        <v>296609</v>
      </c>
      <c r="G107" s="14">
        <v>301754</v>
      </c>
      <c r="H107" s="15">
        <v>0.98294968749378631</v>
      </c>
      <c r="I107" s="12">
        <v>102.0551</v>
      </c>
      <c r="J107" s="13">
        <v>401750</v>
      </c>
      <c r="K107" s="14">
        <v>345391</v>
      </c>
      <c r="L107" s="15">
        <v>90.020099999999971</v>
      </c>
      <c r="M107" s="16">
        <v>90.525999999999996</v>
      </c>
      <c r="N107" s="17">
        <v>777356795.78999996</v>
      </c>
      <c r="O107" s="18">
        <v>528420817.09000033</v>
      </c>
      <c r="P107" s="15">
        <v>69.225300000000004</v>
      </c>
      <c r="Q107" s="15">
        <v>69.599999999999994</v>
      </c>
      <c r="R107" s="13">
        <v>311364</v>
      </c>
      <c r="S107" s="14">
        <v>208259</v>
      </c>
      <c r="T107" s="15">
        <v>68.598399999999984</v>
      </c>
      <c r="U107" s="15">
        <v>69.010600000000025</v>
      </c>
      <c r="V107" s="13">
        <v>231491</v>
      </c>
      <c r="W107" s="14">
        <v>189363</v>
      </c>
      <c r="X107" s="19">
        <v>83.564499999999995</v>
      </c>
      <c r="Y107" s="11"/>
      <c r="Z107" s="11"/>
      <c r="AA107" s="69">
        <v>700435452.26000011</v>
      </c>
      <c r="AB107" s="70">
        <v>704353648.16000032</v>
      </c>
      <c r="AC107" s="12">
        <v>0.99443717525956488</v>
      </c>
      <c r="AD107" s="13">
        <v>296609</v>
      </c>
      <c r="AE107" s="14">
        <v>301754</v>
      </c>
      <c r="AF107" s="15">
        <v>0.98294968749378631</v>
      </c>
      <c r="AG107" s="12">
        <v>102.0551</v>
      </c>
      <c r="AH107" s="13">
        <v>401750</v>
      </c>
      <c r="AI107" s="14">
        <v>345391</v>
      </c>
      <c r="AJ107" s="15">
        <v>90.020099999999971</v>
      </c>
      <c r="AK107" s="16">
        <v>90.525999999999996</v>
      </c>
      <c r="AL107" s="17">
        <v>777356795.78999996</v>
      </c>
    </row>
    <row r="108" spans="1:38" s="5" customFormat="1" ht="13.5" thickBot="1" x14ac:dyDescent="0.25">
      <c r="A108" s="20" t="s">
        <v>109</v>
      </c>
      <c r="B108" s="20" t="s">
        <v>147</v>
      </c>
      <c r="C108" s="277">
        <f>SUBTOTAL(9,C3:C106)</f>
        <v>158620300.13</v>
      </c>
      <c r="D108" s="277">
        <f>SUBTOTAL(9,D3:D106)</f>
        <v>659704085.82000017</v>
      </c>
      <c r="E108" s="278">
        <f>C108/D108</f>
        <v>0.24044159122167305</v>
      </c>
      <c r="F108" s="78">
        <f>SUBTOTAL(9,F3:F106)</f>
        <v>276326</v>
      </c>
      <c r="G108" s="78">
        <f>SUBTOTAL(9,G3:G106)</f>
        <v>251210</v>
      </c>
      <c r="H108" s="75">
        <f>G108/F108</f>
        <v>0.9091073586995071</v>
      </c>
      <c r="I108" s="76">
        <v>0.98509999999999998</v>
      </c>
      <c r="J108" s="329">
        <f>SUBTOTAL(9,J3:J106)</f>
        <v>364780</v>
      </c>
      <c r="K108" s="329">
        <f>SUBTOTAL(9,K3:K106)</f>
        <v>308206</v>
      </c>
      <c r="L108" s="330">
        <f>K108/J108</f>
        <v>0.84490926037611713</v>
      </c>
      <c r="M108" s="374">
        <v>0.84670000000000001</v>
      </c>
      <c r="N108" s="77">
        <f>SUBTOTAL(9,N3:N106)</f>
        <v>178745648.46999994</v>
      </c>
      <c r="O108" s="77">
        <f>SUBTOTAL(9,O3:O106)</f>
        <v>120204222.98</v>
      </c>
      <c r="P108" s="75">
        <f>O108/N108</f>
        <v>0.67248754869786198</v>
      </c>
      <c r="Q108" s="75">
        <v>0.66749999999999998</v>
      </c>
      <c r="R108" s="282">
        <f>SUBTOTAL(9,R3:R106)</f>
        <v>239324</v>
      </c>
      <c r="S108" s="282">
        <f>SUBTOTAL(9,S3:S106)</f>
        <v>116970</v>
      </c>
      <c r="T108" s="283">
        <f>S108/R108</f>
        <v>0.48875165048219149</v>
      </c>
      <c r="U108" s="283">
        <v>0.69</v>
      </c>
      <c r="V108" s="78">
        <f>SUBTOTAL(109,V3:V106)</f>
        <v>207731</v>
      </c>
      <c r="W108" s="78">
        <f>SUBTOTAL(109,W3:W106)</f>
        <v>169226</v>
      </c>
      <c r="X108" s="75">
        <f>W108/V108</f>
        <v>0.81464008742075089</v>
      </c>
      <c r="Y108" s="263"/>
      <c r="Z108" s="255">
        <v>296609</v>
      </c>
      <c r="AA108" s="256">
        <v>301754</v>
      </c>
      <c r="AB108" s="257">
        <v>1.0173460683930697</v>
      </c>
      <c r="AC108" s="255">
        <v>401750</v>
      </c>
      <c r="AD108" s="256">
        <v>345391</v>
      </c>
      <c r="AE108" s="257">
        <v>0.85971624144368386</v>
      </c>
      <c r="AF108" s="258">
        <v>777356795.78999996</v>
      </c>
      <c r="AG108" s="259">
        <v>528420817.09000033</v>
      </c>
      <c r="AH108" s="257">
        <v>0.67976612535172487</v>
      </c>
      <c r="AI108" s="255">
        <v>311364</v>
      </c>
      <c r="AJ108" s="256">
        <v>208259</v>
      </c>
      <c r="AK108" s="257">
        <v>0.6688602407471641</v>
      </c>
      <c r="AL108" s="21"/>
    </row>
    <row r="109" spans="1:38" ht="15.75" customHeight="1" x14ac:dyDescent="0.2">
      <c r="A109" s="11"/>
      <c r="B109" s="11"/>
      <c r="C109" s="71"/>
      <c r="D109" s="71"/>
      <c r="E109" s="63"/>
      <c r="F109" s="79"/>
      <c r="G109" s="79"/>
      <c r="H109" s="64"/>
      <c r="I109" s="63"/>
      <c r="J109" s="79"/>
      <c r="K109" s="79"/>
      <c r="L109" s="64"/>
      <c r="M109" s="63"/>
      <c r="N109" s="65"/>
      <c r="O109" s="65"/>
      <c r="P109" s="64"/>
      <c r="Q109" s="64"/>
      <c r="R109" s="79"/>
      <c r="S109" s="79"/>
      <c r="T109" s="64"/>
      <c r="U109" s="64"/>
      <c r="V109" s="79"/>
      <c r="W109" s="79"/>
      <c r="X109" s="64"/>
      <c r="Y109" s="262"/>
      <c r="Z109" s="250"/>
      <c r="AA109" s="251"/>
      <c r="AB109" s="252"/>
      <c r="AC109" s="250"/>
      <c r="AD109" s="251"/>
      <c r="AE109" s="252"/>
      <c r="AF109" s="253"/>
      <c r="AG109" s="254"/>
      <c r="AH109" s="252"/>
      <c r="AI109" s="250"/>
      <c r="AJ109" s="251"/>
      <c r="AK109" s="252"/>
      <c r="AL109" s="9"/>
    </row>
    <row r="110" spans="1:38" x14ac:dyDescent="0.2">
      <c r="A110" s="306" t="s">
        <v>304</v>
      </c>
      <c r="B110" s="306" t="s">
        <v>148</v>
      </c>
      <c r="C110" s="275">
        <f>C35+C36</f>
        <v>1359242.1600000001</v>
      </c>
      <c r="D110" s="275">
        <v>5953989.9800000004</v>
      </c>
      <c r="E110" s="276">
        <f>C110/D110</f>
        <v>0.22829097203149812</v>
      </c>
      <c r="F110" s="332">
        <f>F35+F36</f>
        <v>3204</v>
      </c>
      <c r="G110" s="332">
        <f>G35+G36</f>
        <v>2508</v>
      </c>
      <c r="H110" s="59">
        <f>G110/F110</f>
        <v>0.78277153558052437</v>
      </c>
      <c r="I110" s="54">
        <v>0.86009999999999998</v>
      </c>
      <c r="J110" s="331">
        <f>J35+J36</f>
        <v>4786</v>
      </c>
      <c r="K110" s="331">
        <f>K35+K36</f>
        <v>3331</v>
      </c>
      <c r="L110" s="328">
        <f>K110/J110</f>
        <v>0.69598829920601757</v>
      </c>
      <c r="M110" s="327">
        <v>0.70489999999999997</v>
      </c>
      <c r="N110" s="60">
        <f>N35+N36</f>
        <v>1493881.6099999999</v>
      </c>
      <c r="O110" s="60">
        <f>O35+O36</f>
        <v>939464.3899999999</v>
      </c>
      <c r="P110" s="59">
        <f>O110/N110</f>
        <v>0.62887472722821725</v>
      </c>
      <c r="Q110" s="59">
        <v>0.6371</v>
      </c>
      <c r="R110" s="284">
        <f>R35+R36</f>
        <v>2804</v>
      </c>
      <c r="S110" s="284">
        <f>S35+S36</f>
        <v>1360</v>
      </c>
      <c r="T110" s="281">
        <f>S110/R110</f>
        <v>0.48502139800285304</v>
      </c>
      <c r="U110" s="281">
        <v>0.69</v>
      </c>
      <c r="V110" s="332">
        <f>V35+V36</f>
        <v>2035</v>
      </c>
      <c r="W110" s="332">
        <f>W35+W36</f>
        <v>1638</v>
      </c>
      <c r="X110" s="59">
        <f>W110/V110</f>
        <v>0.80491400491400489</v>
      </c>
      <c r="Y110" s="262" t="s">
        <v>148</v>
      </c>
      <c r="Z110" s="250">
        <v>3732</v>
      </c>
      <c r="AA110" s="251">
        <v>3195</v>
      </c>
      <c r="AB110" s="252">
        <v>0.85610932475884249</v>
      </c>
      <c r="AC110" s="250">
        <v>4680</v>
      </c>
      <c r="AD110" s="251">
        <v>3943</v>
      </c>
      <c r="AE110" s="252">
        <v>0.84252136752136753</v>
      </c>
      <c r="AF110" s="253">
        <v>6585841.3700000001</v>
      </c>
      <c r="AG110" s="254">
        <v>4154756.1399999997</v>
      </c>
      <c r="AH110" s="252">
        <v>0.63086186055525961</v>
      </c>
      <c r="AI110" s="250">
        <v>3663</v>
      </c>
      <c r="AJ110" s="251">
        <v>2246</v>
      </c>
      <c r="AK110" s="252">
        <v>0.6131586131586132</v>
      </c>
      <c r="AL110" s="9"/>
    </row>
    <row r="111" spans="1:38" ht="15.75" customHeight="1" thickBot="1" x14ac:dyDescent="0.25">
      <c r="A111" s="22" t="s">
        <v>142</v>
      </c>
      <c r="B111" s="62" t="s">
        <v>149</v>
      </c>
      <c r="C111" s="275">
        <f>C44+C45</f>
        <v>8064141.0999999996</v>
      </c>
      <c r="D111" s="275">
        <f>D44+D45</f>
        <v>33505712.219999999</v>
      </c>
      <c r="E111" s="276">
        <f>C111/D111</f>
        <v>0.24067959060384958</v>
      </c>
      <c r="F111" s="332">
        <f>F44+F45</f>
        <v>15966</v>
      </c>
      <c r="G111" s="332">
        <f>G44+G45</f>
        <v>14475</v>
      </c>
      <c r="H111" s="59">
        <f>G111/F111</f>
        <v>0.90661405486659152</v>
      </c>
      <c r="I111" s="54">
        <v>0.99</v>
      </c>
      <c r="J111" s="331">
        <f>J44+J45</f>
        <v>19374</v>
      </c>
      <c r="K111" s="331">
        <f>K44+K45</f>
        <v>15749</v>
      </c>
      <c r="L111" s="328">
        <f>K111/J111</f>
        <v>0.81289356870032003</v>
      </c>
      <c r="M111" s="327">
        <v>0.79269999999999996</v>
      </c>
      <c r="N111" s="60">
        <f>N44+N45</f>
        <v>8749851.870000001</v>
      </c>
      <c r="O111" s="60">
        <f>O44+O45</f>
        <v>6281202.6200000001</v>
      </c>
      <c r="P111" s="59">
        <f>O111/N111</f>
        <v>0.71786388082019037</v>
      </c>
      <c r="Q111" s="59">
        <v>0.69</v>
      </c>
      <c r="R111" s="284">
        <f>R44+R45</f>
        <v>12387</v>
      </c>
      <c r="S111" s="284">
        <f>S44+S45</f>
        <v>6426</v>
      </c>
      <c r="T111" s="281">
        <f>S111/R111</f>
        <v>0.51876967788810846</v>
      </c>
      <c r="U111" s="281">
        <v>0.69</v>
      </c>
      <c r="V111" s="332">
        <f>V44+V45</f>
        <v>10924</v>
      </c>
      <c r="W111" s="332">
        <f>W44+W45</f>
        <v>9128</v>
      </c>
      <c r="X111" s="59">
        <f>W111/V111</f>
        <v>0.83559135847674848</v>
      </c>
      <c r="Y111" s="262" t="s">
        <v>149</v>
      </c>
      <c r="Z111" s="250">
        <v>15625</v>
      </c>
      <c r="AA111" s="251">
        <v>16181</v>
      </c>
      <c r="AB111" s="252">
        <v>1.0355840000000001</v>
      </c>
      <c r="AC111" s="250">
        <v>20906</v>
      </c>
      <c r="AD111" s="251">
        <v>17082</v>
      </c>
      <c r="AE111" s="252">
        <v>0.81708600401798526</v>
      </c>
      <c r="AF111" s="253">
        <v>35297471.269999996</v>
      </c>
      <c r="AG111" s="254">
        <v>26424667.350000001</v>
      </c>
      <c r="AH111" s="252">
        <v>0.74862777415046267</v>
      </c>
      <c r="AI111" s="250">
        <v>15717</v>
      </c>
      <c r="AJ111" s="251">
        <v>10952</v>
      </c>
      <c r="AK111" s="252">
        <v>0.6968250938474263</v>
      </c>
      <c r="AL111" s="9"/>
    </row>
    <row r="112" spans="1:38" ht="15.75" customHeight="1" thickBot="1" x14ac:dyDescent="0.25">
      <c r="A112" s="23"/>
      <c r="B112" s="23"/>
      <c r="C112" s="71"/>
      <c r="D112" s="71"/>
      <c r="E112" s="63"/>
      <c r="F112" s="80"/>
      <c r="G112" s="80"/>
      <c r="H112" s="63"/>
      <c r="I112" s="63"/>
      <c r="J112" s="80"/>
      <c r="K112" s="80"/>
      <c r="L112" s="63"/>
      <c r="M112" s="63"/>
      <c r="N112" s="66"/>
      <c r="O112" s="66"/>
      <c r="P112" s="63"/>
      <c r="Q112" s="63"/>
      <c r="R112" s="80"/>
      <c r="S112" s="80"/>
      <c r="T112" s="63"/>
      <c r="U112" s="63"/>
      <c r="V112" s="80"/>
      <c r="W112" s="80"/>
      <c r="X112" s="63"/>
      <c r="Y112" s="11"/>
      <c r="Z112" s="11"/>
      <c r="AA112" s="69">
        <v>700435452.26000011</v>
      </c>
      <c r="AB112" s="70">
        <v>704353648.16000032</v>
      </c>
      <c r="AC112" s="12">
        <v>0.99443717525956488</v>
      </c>
      <c r="AD112" s="13">
        <v>296609</v>
      </c>
      <c r="AE112" s="14">
        <v>301754</v>
      </c>
      <c r="AF112" s="15">
        <v>0.98294968749378631</v>
      </c>
      <c r="AG112" s="12">
        <v>102.0551</v>
      </c>
      <c r="AH112" s="13">
        <v>401750</v>
      </c>
      <c r="AI112" s="14">
        <v>345391</v>
      </c>
      <c r="AJ112" s="15">
        <v>90.020099999999971</v>
      </c>
      <c r="AK112" s="16">
        <v>90.525999999999996</v>
      </c>
      <c r="AL112" s="17">
        <v>777356795.78999996</v>
      </c>
    </row>
    <row r="113" spans="1:38" ht="13.5" thickBot="1" x14ac:dyDescent="0.25">
      <c r="A113" s="24"/>
      <c r="B113" s="68" t="s">
        <v>3</v>
      </c>
      <c r="C113" s="277">
        <v>158620300</v>
      </c>
      <c r="D113" s="277">
        <v>659704085.82000005</v>
      </c>
      <c r="E113" s="276">
        <v>0.24044159102461504</v>
      </c>
      <c r="F113" s="67">
        <v>275471</v>
      </c>
      <c r="G113" s="67">
        <v>250281</v>
      </c>
      <c r="H113" s="59">
        <v>0.90855661757498973</v>
      </c>
      <c r="I113" s="54">
        <v>0.98509999999999998</v>
      </c>
      <c r="J113" s="329">
        <v>364780</v>
      </c>
      <c r="K113" s="329">
        <v>308206</v>
      </c>
      <c r="L113" s="328">
        <v>0.84490926037611713</v>
      </c>
      <c r="M113" s="327">
        <v>0.84670000000000001</v>
      </c>
      <c r="N113" s="55">
        <v>178745648</v>
      </c>
      <c r="O113" s="55">
        <v>120204223</v>
      </c>
      <c r="P113" s="59">
        <v>0.67248755057801468</v>
      </c>
      <c r="Q113" s="54">
        <v>0.66749999999999998</v>
      </c>
      <c r="R113" s="375">
        <v>239324</v>
      </c>
      <c r="S113" s="375">
        <v>116970</v>
      </c>
      <c r="T113" s="281">
        <v>0.48875165048219149</v>
      </c>
      <c r="U113" s="276">
        <v>0.69</v>
      </c>
      <c r="V113" s="67">
        <v>207731</v>
      </c>
      <c r="W113" s="67">
        <v>169226</v>
      </c>
      <c r="X113" s="59">
        <v>0.81464008742075089</v>
      </c>
      <c r="Y113" s="261"/>
      <c r="Z113" s="250">
        <v>295491</v>
      </c>
      <c r="AA113" s="251">
        <v>299512</v>
      </c>
      <c r="AB113" s="252">
        <v>1.0136078594610327</v>
      </c>
      <c r="AC113" s="250">
        <v>401750</v>
      </c>
      <c r="AD113" s="251">
        <v>345391</v>
      </c>
      <c r="AE113" s="252">
        <v>0.85971624144368386</v>
      </c>
      <c r="AF113" s="253">
        <v>777356796</v>
      </c>
      <c r="AG113" s="254">
        <v>528420817</v>
      </c>
      <c r="AH113" s="252">
        <v>0.67976612505231127</v>
      </c>
      <c r="AI113" s="250">
        <v>311364</v>
      </c>
      <c r="AJ113" s="251">
        <v>208259</v>
      </c>
      <c r="AK113" s="252">
        <v>0.6688602407471641</v>
      </c>
      <c r="AL113" s="9"/>
    </row>
    <row r="114" spans="1:38" ht="24.6" customHeight="1" x14ac:dyDescent="0.2">
      <c r="A114" s="25"/>
      <c r="B114" s="25"/>
      <c r="C114" s="72"/>
      <c r="D114" s="73"/>
      <c r="E114" s="26"/>
      <c r="F114" s="446" t="s">
        <v>150</v>
      </c>
      <c r="G114" s="447"/>
      <c r="H114" s="447"/>
      <c r="I114" s="448"/>
      <c r="J114" s="27"/>
      <c r="K114" s="28"/>
      <c r="L114" s="29"/>
      <c r="M114" s="30"/>
      <c r="N114" s="31"/>
      <c r="O114" s="32"/>
      <c r="P114" s="29"/>
      <c r="Q114" s="29"/>
      <c r="R114" s="33"/>
      <c r="S114" s="28"/>
      <c r="T114" s="29"/>
      <c r="U114" s="29"/>
      <c r="V114" s="33"/>
      <c r="W114" s="28"/>
      <c r="X114" s="30"/>
      <c r="Y114" s="11"/>
      <c r="Z114" s="11"/>
      <c r="AA114" s="69">
        <v>700435452.26000011</v>
      </c>
      <c r="AB114" s="70">
        <v>704353648.16000032</v>
      </c>
      <c r="AC114" s="12">
        <v>0.99443717525956488</v>
      </c>
      <c r="AD114" s="13">
        <v>296609</v>
      </c>
      <c r="AE114" s="14">
        <v>301754</v>
      </c>
      <c r="AF114" s="15">
        <v>0.98294968749378631</v>
      </c>
      <c r="AG114" s="12">
        <v>102.0551</v>
      </c>
      <c r="AH114" s="13">
        <v>401750</v>
      </c>
      <c r="AI114" s="14">
        <v>345391</v>
      </c>
      <c r="AJ114" s="15">
        <v>90.020099999999971</v>
      </c>
      <c r="AK114" s="16">
        <v>90.525999999999996</v>
      </c>
      <c r="AL114" s="17">
        <v>777356795.78999996</v>
      </c>
    </row>
    <row r="116" spans="1:38" x14ac:dyDescent="0.2">
      <c r="S116" s="387"/>
    </row>
    <row r="118" spans="1:38" x14ac:dyDescent="0.2">
      <c r="D118" s="341"/>
      <c r="E118" s="341"/>
      <c r="F118" s="6"/>
    </row>
    <row r="119" spans="1:38" x14ac:dyDescent="0.2">
      <c r="D119" s="341"/>
      <c r="E119" s="341"/>
      <c r="F119" s="6"/>
    </row>
    <row r="122" spans="1:38" x14ac:dyDescent="0.2">
      <c r="C122" s="260"/>
    </row>
    <row r="123" spans="1:38" x14ac:dyDescent="0.2">
      <c r="C123" s="260"/>
    </row>
  </sheetData>
  <sheetProtection formatCells="0" formatColumns="0" formatRows="0" insertColumns="0" insertRows="0" insertHyperlinks="0" deleteColumns="0" deleteRows="0" sort="0" autoFilter="0" pivotTables="0"/>
  <autoFilter ref="A2:AL107" xr:uid="{00000000-0009-0000-0000-00000B000000}"/>
  <mergeCells count="7">
    <mergeCell ref="R1:U1"/>
    <mergeCell ref="V1:X1"/>
    <mergeCell ref="F114:I114"/>
    <mergeCell ref="C1:E1"/>
    <mergeCell ref="F1:I1"/>
    <mergeCell ref="J1:M1"/>
    <mergeCell ref="N1:Q1"/>
  </mergeCells>
  <conditionalFormatting sqref="X1:Y106 X108:Y111 X107 X113:Y113 X112 X114">
    <cfRule type="cellIs" dxfId="1" priority="5" stopIfTrue="1" operator="lessThan">
      <formula>0</formula>
    </cfRule>
  </conditionalFormatting>
  <conditionalFormatting sqref="AL1:AL106 AL108:AL111 AL113">
    <cfRule type="cellIs" dxfId="0" priority="4" operator="equal">
      <formula>"chk"</formula>
    </cfRule>
  </conditionalFormatting>
  <pageMargins left="0.42" right="0.31" top="0.75" bottom="0.68" header="0.5" footer="0.5"/>
  <pageSetup scale="66" pageOrder="overThenDown" orientation="landscape" r:id="rId1"/>
  <headerFooter alignWithMargins="0">
    <oddFooter xml:space="preserve">&amp;C&amp;"Arial,Bold"&amp;9&amp;P of &amp;N&amp;R&amp;"Arial,Bold"&amp;9last revision &amp;D&amp;"Arial,Regular"&amp;10
</oddFooter>
  </headerFooter>
  <colBreaks count="1" manualBreakCount="1">
    <brk id="13" min="2" max="114" man="1"/>
  </colBreaks>
  <ignoredErrors>
    <ignoredError sqref="E10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</vt:i4>
      </vt:variant>
    </vt:vector>
  </HeadingPairs>
  <TitlesOfParts>
    <vt:vector size="14" baseType="lpstr">
      <vt:lpstr>5 Factor Report</vt:lpstr>
      <vt:lpstr>Agent Activity Report</vt:lpstr>
      <vt:lpstr>Staffing Report </vt:lpstr>
      <vt:lpstr>Self-Assessment Scores for All </vt:lpstr>
      <vt:lpstr>Incentive Goal</vt:lpstr>
      <vt:lpstr>'5 Factor Report'!Print_Area</vt:lpstr>
      <vt:lpstr>'Agent Activity Report'!Print_Area</vt:lpstr>
      <vt:lpstr>'Incentive Goal'!Print_Area</vt:lpstr>
      <vt:lpstr>'Self-Assessment Scores for All '!Print_Area</vt:lpstr>
      <vt:lpstr>'Staffing Report '!Print_Area</vt:lpstr>
      <vt:lpstr>'5 Factor Report'!Print_Titles</vt:lpstr>
      <vt:lpstr>'Agent Activity Report'!Print_Titles</vt:lpstr>
      <vt:lpstr>'Incentive Goal'!Print_Titles</vt:lpstr>
      <vt:lpstr>'Staffing Report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RLeggett</dc:creator>
  <cp:lastModifiedBy>Henderson, Debra L</cp:lastModifiedBy>
  <cp:lastPrinted>2020-01-13T22:10:58Z</cp:lastPrinted>
  <dcterms:created xsi:type="dcterms:W3CDTF">2008-06-26T17:04:55Z</dcterms:created>
  <dcterms:modified xsi:type="dcterms:W3CDTF">2022-10-19T13:43:29Z</dcterms:modified>
</cp:coreProperties>
</file>