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RateSet\DOMCARE\Cost Reports\2013-2014 Cost Report\Web Documents\Draft AUP files\"/>
    </mc:Choice>
  </mc:AlternateContent>
  <bookViews>
    <workbookView xWindow="360" yWindow="75" windowWidth="8415" windowHeight="3435" tabRatio="601"/>
  </bookViews>
  <sheets>
    <sheet name="SCU Salaries (I)" sheetId="1" r:id="rId1"/>
    <sheet name="SCU UNPAID HOURS" sheetId="2" r:id="rId2"/>
    <sheet name="SCU Summary Hours (II)" sheetId="3" r:id="rId3"/>
    <sheet name="SCU Timesheet Example (III)" sheetId="17" r:id="rId4"/>
    <sheet name="122C_SCU Salaries (I)" sheetId="4" r:id="rId5"/>
    <sheet name="122C_SCU Summary Hours (II)" sheetId="5" r:id="rId6"/>
    <sheet name="122C_SCU Timesheet (III)" sheetId="6" r:id="rId7"/>
    <sheet name="Sheet7" sheetId="7" r:id="rId8"/>
    <sheet name="Sheet8" sheetId="8" r:id="rId9"/>
    <sheet name="Sheet9" sheetId="9" r:id="rId10"/>
    <sheet name="Sheet10" sheetId="10" r:id="rId11"/>
    <sheet name="Sheet11" sheetId="11" r:id="rId12"/>
    <sheet name="Sheet12" sheetId="12" r:id="rId13"/>
    <sheet name="Sheet13" sheetId="13" r:id="rId14"/>
    <sheet name="Sheet14" sheetId="14" r:id="rId15"/>
    <sheet name="Sheet15" sheetId="15" r:id="rId16"/>
    <sheet name="Sheet16" sheetId="16" r:id="rId17"/>
  </sheets>
  <calcPr calcId="152511"/>
</workbook>
</file>

<file path=xl/calcChain.xml><?xml version="1.0" encoding="utf-8"?>
<calcChain xmlns="http://schemas.openxmlformats.org/spreadsheetml/2006/main">
  <c r="AC40" i="6" l="1"/>
  <c r="AC46" i="6"/>
  <c r="V40" i="6"/>
  <c r="V46" i="6"/>
  <c r="O40" i="6"/>
  <c r="O46" i="6"/>
  <c r="H40" i="6"/>
  <c r="H46" i="6"/>
  <c r="AB40" i="17"/>
  <c r="AB46" i="17"/>
  <c r="U40" i="17"/>
  <c r="U46" i="17"/>
  <c r="N40" i="17"/>
  <c r="N46" i="17"/>
  <c r="G40" i="17"/>
  <c r="G46" i="17"/>
  <c r="AF40" i="17"/>
  <c r="AF46" i="17"/>
  <c r="AA40" i="17"/>
  <c r="AF40" i="6"/>
  <c r="AF46" i="6" s="1"/>
  <c r="Y40" i="6"/>
  <c r="Y46" i="6" s="1"/>
  <c r="R40" i="6"/>
  <c r="R46" i="6" s="1"/>
  <c r="AN65" i="4"/>
  <c r="E40" i="4"/>
  <c r="G38" i="4"/>
  <c r="G39" i="4"/>
  <c r="AK65" i="4"/>
  <c r="AK72" i="4"/>
  <c r="AH65" i="4"/>
  <c r="AH72" i="4"/>
  <c r="AE65" i="4"/>
  <c r="AB35" i="4"/>
  <c r="AE35" i="4"/>
  <c r="AB65" i="4"/>
  <c r="Y65" i="4"/>
  <c r="Y72" i="4"/>
  <c r="V65" i="4"/>
  <c r="V72" i="4"/>
  <c r="S65" i="4"/>
  <c r="S72" i="4"/>
  <c r="P65" i="4"/>
  <c r="O35" i="4"/>
  <c r="P35" i="4"/>
  <c r="O72" i="4"/>
  <c r="O73" i="4"/>
  <c r="P73" i="4" s="1"/>
  <c r="K65" i="4"/>
  <c r="AK69" i="4"/>
  <c r="AH69" i="4"/>
  <c r="AE69" i="4"/>
  <c r="Y69" i="4"/>
  <c r="V69" i="4"/>
  <c r="S69" i="4"/>
  <c r="P69" i="4"/>
  <c r="G67" i="4"/>
  <c r="AN12" i="4"/>
  <c r="AN13" i="4"/>
  <c r="AN14" i="4"/>
  <c r="AN18" i="4"/>
  <c r="AN19" i="4"/>
  <c r="AN20" i="4"/>
  <c r="AN21" i="4"/>
  <c r="AN22" i="4"/>
  <c r="AN23" i="4"/>
  <c r="AN24" i="4"/>
  <c r="AK52" i="4"/>
  <c r="AK59" i="4"/>
  <c r="AH52" i="4"/>
  <c r="AH59" i="4"/>
  <c r="AE52" i="4"/>
  <c r="AD59" i="4"/>
  <c r="AB52" i="4"/>
  <c r="Y52" i="4"/>
  <c r="Y59" i="4"/>
  <c r="V52" i="4"/>
  <c r="V59" i="4"/>
  <c r="S52" i="4"/>
  <c r="S59" i="4"/>
  <c r="P52" i="4"/>
  <c r="O59" i="4"/>
  <c r="O60" i="4"/>
  <c r="P60" i="4" s="1"/>
  <c r="K52" i="4"/>
  <c r="AN52" i="4"/>
  <c r="AN56" i="4"/>
  <c r="AK56" i="4"/>
  <c r="AH56" i="4"/>
  <c r="AE56" i="4"/>
  <c r="AB56" i="4"/>
  <c r="Y56" i="4"/>
  <c r="V56" i="4"/>
  <c r="S56" i="4"/>
  <c r="P56" i="4"/>
  <c r="G54" i="4"/>
  <c r="G40" i="4"/>
  <c r="AL12" i="4"/>
  <c r="AL13" i="4"/>
  <c r="AL14" i="4"/>
  <c r="AL18" i="4"/>
  <c r="AL19" i="4"/>
  <c r="AL20" i="4"/>
  <c r="AL21" i="4"/>
  <c r="AL22" i="4"/>
  <c r="AL23" i="4"/>
  <c r="AL24" i="4"/>
  <c r="AL26" i="4"/>
  <c r="AK12" i="4"/>
  <c r="AK13" i="4"/>
  <c r="AK14" i="4"/>
  <c r="AK26" i="4" s="1"/>
  <c r="AK18" i="4"/>
  <c r="AK19" i="4"/>
  <c r="AK20" i="4"/>
  <c r="AK21" i="4"/>
  <c r="AK22" i="4"/>
  <c r="AK23" i="4"/>
  <c r="AK24" i="4"/>
  <c r="AI12" i="4"/>
  <c r="AI13" i="4"/>
  <c r="AI14" i="4"/>
  <c r="AI18" i="4"/>
  <c r="AI19" i="4"/>
  <c r="AI20" i="4"/>
  <c r="AI21" i="4"/>
  <c r="AI22" i="4"/>
  <c r="AI23" i="4"/>
  <c r="AI24" i="4"/>
  <c r="AI26" i="4"/>
  <c r="AH12" i="4"/>
  <c r="AH13" i="4"/>
  <c r="AH14" i="4"/>
  <c r="AH18" i="4"/>
  <c r="AH19" i="4"/>
  <c r="AH20" i="4"/>
  <c r="AH21" i="4"/>
  <c r="AH22" i="4"/>
  <c r="AH23" i="4"/>
  <c r="AH24" i="4"/>
  <c r="AH26" i="4"/>
  <c r="AF12" i="4"/>
  <c r="AF13" i="4"/>
  <c r="AF14" i="4"/>
  <c r="AF18" i="4"/>
  <c r="AF19" i="4"/>
  <c r="AF20" i="4"/>
  <c r="AF21" i="4"/>
  <c r="AF22" i="4"/>
  <c r="AF23" i="4"/>
  <c r="AF24" i="4"/>
  <c r="AF26" i="4"/>
  <c r="AC35" i="4"/>
  <c r="Z35" i="4"/>
  <c r="Y12" i="4"/>
  <c r="Y13" i="4"/>
  <c r="Y14" i="4"/>
  <c r="Y18" i="4"/>
  <c r="Y19" i="4"/>
  <c r="Y20" i="4"/>
  <c r="Y21" i="4"/>
  <c r="Y22" i="4"/>
  <c r="Y23" i="4"/>
  <c r="Y24" i="4"/>
  <c r="Y26" i="4"/>
  <c r="W12" i="4"/>
  <c r="W13" i="4"/>
  <c r="W14" i="4"/>
  <c r="W18" i="4"/>
  <c r="W19" i="4"/>
  <c r="W20" i="4"/>
  <c r="W21" i="4"/>
  <c r="W22" i="4"/>
  <c r="W23" i="4"/>
  <c r="W24" i="4"/>
  <c r="W26" i="4"/>
  <c r="V12" i="4"/>
  <c r="V13" i="4"/>
  <c r="V14" i="4"/>
  <c r="V18" i="4"/>
  <c r="V19" i="4"/>
  <c r="V20" i="4"/>
  <c r="V21" i="4"/>
  <c r="V22" i="4"/>
  <c r="V23" i="4"/>
  <c r="V24" i="4"/>
  <c r="V26" i="4"/>
  <c r="T12" i="4"/>
  <c r="T13" i="4"/>
  <c r="T14" i="4"/>
  <c r="T18" i="4"/>
  <c r="T19" i="4"/>
  <c r="T20" i="4"/>
  <c r="T21" i="4"/>
  <c r="T22" i="4"/>
  <c r="T23" i="4"/>
  <c r="T24" i="4"/>
  <c r="T26" i="4"/>
  <c r="S12" i="4"/>
  <c r="S13" i="4"/>
  <c r="S14" i="4"/>
  <c r="S18" i="4"/>
  <c r="S19" i="4"/>
  <c r="S20" i="4"/>
  <c r="S21" i="4"/>
  <c r="S22" i="4"/>
  <c r="S23" i="4"/>
  <c r="S24" i="4"/>
  <c r="S26" i="4"/>
  <c r="Q12" i="4"/>
  <c r="Q13" i="4"/>
  <c r="Q14" i="4"/>
  <c r="Q18" i="4"/>
  <c r="Q19" i="4"/>
  <c r="Q20" i="4"/>
  <c r="Q21" i="4"/>
  <c r="Q22" i="4"/>
  <c r="Q23" i="4"/>
  <c r="Q24" i="4"/>
  <c r="Q26" i="4"/>
  <c r="M35" i="4"/>
  <c r="L35" i="4"/>
  <c r="K12" i="4"/>
  <c r="K13" i="4"/>
  <c r="K14" i="4"/>
  <c r="K18" i="4"/>
  <c r="K19" i="4"/>
  <c r="K20" i="4"/>
  <c r="K21" i="4"/>
  <c r="K22" i="4"/>
  <c r="K23" i="4"/>
  <c r="K24" i="4"/>
  <c r="K26" i="4"/>
  <c r="I12" i="4"/>
  <c r="I13" i="4"/>
  <c r="I14" i="4"/>
  <c r="I18" i="4"/>
  <c r="I19" i="4"/>
  <c r="I20" i="4"/>
  <c r="I21" i="4"/>
  <c r="I22" i="4"/>
  <c r="I23" i="4"/>
  <c r="I24" i="4"/>
  <c r="I26" i="4"/>
  <c r="AL30" i="4"/>
  <c r="AF30" i="4"/>
  <c r="AE12" i="4"/>
  <c r="AE13" i="4"/>
  <c r="AE14" i="4"/>
  <c r="AE18" i="4"/>
  <c r="AE19" i="4"/>
  <c r="AE20" i="4"/>
  <c r="AE21" i="4"/>
  <c r="AE22" i="4"/>
  <c r="AE23" i="4"/>
  <c r="AE24" i="4"/>
  <c r="AC12" i="4"/>
  <c r="AC13" i="4"/>
  <c r="AC14" i="4"/>
  <c r="AC18" i="4"/>
  <c r="AC19" i="4"/>
  <c r="AC20" i="4"/>
  <c r="AC21" i="4"/>
  <c r="AC22" i="4"/>
  <c r="AC23" i="4"/>
  <c r="AC24" i="4"/>
  <c r="AB12" i="4"/>
  <c r="AB13" i="4"/>
  <c r="AB14" i="4"/>
  <c r="AB18" i="4"/>
  <c r="AB19" i="4"/>
  <c r="AB20" i="4"/>
  <c r="AB21" i="4"/>
  <c r="AB22" i="4"/>
  <c r="AB23" i="4"/>
  <c r="AB24" i="4"/>
  <c r="Z12" i="4"/>
  <c r="Z13" i="4"/>
  <c r="Z14" i="4"/>
  <c r="Z18" i="4"/>
  <c r="Z19" i="4"/>
  <c r="Z20" i="4"/>
  <c r="Z21" i="4"/>
  <c r="Z22" i="4"/>
  <c r="Z23" i="4"/>
  <c r="Z24" i="4"/>
  <c r="V30" i="4"/>
  <c r="P12" i="4"/>
  <c r="P13" i="4"/>
  <c r="P14" i="4"/>
  <c r="P18" i="4"/>
  <c r="P19" i="4"/>
  <c r="P22" i="4"/>
  <c r="P23" i="4"/>
  <c r="P24" i="4"/>
  <c r="P26" i="4"/>
  <c r="P30" i="4" s="1"/>
  <c r="O12" i="4"/>
  <c r="O13" i="4"/>
  <c r="O14" i="4"/>
  <c r="O18" i="4"/>
  <c r="O19" i="4"/>
  <c r="O20" i="4"/>
  <c r="O21" i="4"/>
  <c r="O23" i="4"/>
  <c r="O24" i="4"/>
  <c r="M12" i="4"/>
  <c r="M13" i="4"/>
  <c r="M14" i="4"/>
  <c r="M18" i="4"/>
  <c r="M19" i="4"/>
  <c r="M22" i="4"/>
  <c r="M23" i="4"/>
  <c r="M24" i="4"/>
  <c r="L12" i="4"/>
  <c r="L13" i="4"/>
  <c r="L14" i="4"/>
  <c r="L18" i="4"/>
  <c r="L19" i="4"/>
  <c r="L20" i="4"/>
  <c r="L21" i="4"/>
  <c r="L23" i="4"/>
  <c r="L24" i="4"/>
  <c r="L26" i="4"/>
  <c r="L30" i="4" s="1"/>
  <c r="K28" i="4"/>
  <c r="I30" i="4"/>
  <c r="E28" i="4"/>
  <c r="AB40" i="6"/>
  <c r="AB46" i="6"/>
  <c r="U40" i="6"/>
  <c r="U46" i="6"/>
  <c r="N40" i="6"/>
  <c r="N46" i="6"/>
  <c r="G40" i="6"/>
  <c r="G46" i="6"/>
  <c r="AI10" i="6"/>
  <c r="AI11" i="6"/>
  <c r="AI13" i="6"/>
  <c r="AI14" i="6"/>
  <c r="AI16" i="6"/>
  <c r="AI17" i="6"/>
  <c r="AI19" i="6"/>
  <c r="AI20" i="6"/>
  <c r="AI22" i="6"/>
  <c r="AI23" i="6"/>
  <c r="AI25" i="6"/>
  <c r="AI26" i="6"/>
  <c r="AI28" i="6"/>
  <c r="AI29" i="6"/>
  <c r="AI31" i="6"/>
  <c r="AI32" i="6"/>
  <c r="AI34" i="6"/>
  <c r="AI35" i="6"/>
  <c r="AI37" i="6"/>
  <c r="AI38" i="6"/>
  <c r="AI42" i="6"/>
  <c r="AI44" i="6"/>
  <c r="AH40" i="6"/>
  <c r="AH46" i="6"/>
  <c r="AG40" i="6"/>
  <c r="AG46" i="6"/>
  <c r="AE40" i="6"/>
  <c r="AE46" i="6"/>
  <c r="AD40" i="6"/>
  <c r="AD46" i="6"/>
  <c r="AA40" i="6"/>
  <c r="AA46" i="6"/>
  <c r="Z40" i="6"/>
  <c r="Z46" i="6"/>
  <c r="X40" i="6"/>
  <c r="X46" i="6"/>
  <c r="W40" i="6"/>
  <c r="W46" i="6"/>
  <c r="T40" i="6"/>
  <c r="T46" i="6"/>
  <c r="S40" i="6"/>
  <c r="S46" i="6"/>
  <c r="Q40" i="6"/>
  <c r="Q46" i="6"/>
  <c r="P40" i="6"/>
  <c r="P46" i="6"/>
  <c r="M40" i="6"/>
  <c r="M46" i="6"/>
  <c r="L40" i="6"/>
  <c r="L46" i="6"/>
  <c r="K40" i="6"/>
  <c r="K46" i="6"/>
  <c r="J40" i="6"/>
  <c r="J46" i="6"/>
  <c r="I40" i="6"/>
  <c r="I46" i="6"/>
  <c r="F40" i="6"/>
  <c r="F46" i="6"/>
  <c r="E40" i="6"/>
  <c r="E46" i="6"/>
  <c r="D40" i="6"/>
  <c r="D46" i="6"/>
  <c r="AB38" i="5"/>
  <c r="AB39" i="5"/>
  <c r="Z40" i="5"/>
  <c r="X40" i="5"/>
  <c r="V40" i="5"/>
  <c r="T40" i="5"/>
  <c r="R40" i="5"/>
  <c r="P40" i="5"/>
  <c r="N40" i="5"/>
  <c r="L40" i="5"/>
  <c r="J40" i="5"/>
  <c r="H40" i="5"/>
  <c r="F40" i="5"/>
  <c r="D40" i="5"/>
  <c r="AB34" i="5"/>
  <c r="AB35" i="5"/>
  <c r="Z36" i="5"/>
  <c r="X36" i="5"/>
  <c r="V36" i="5"/>
  <c r="T36" i="5"/>
  <c r="R36" i="5"/>
  <c r="P36" i="5"/>
  <c r="N36" i="5"/>
  <c r="L36" i="5"/>
  <c r="J36" i="5"/>
  <c r="H36" i="5"/>
  <c r="F36" i="5"/>
  <c r="D36" i="5"/>
  <c r="AB28" i="5"/>
  <c r="AB29" i="5"/>
  <c r="AB30" i="5"/>
  <c r="AB31" i="5"/>
  <c r="Z32" i="5"/>
  <c r="X32" i="5"/>
  <c r="V32" i="5"/>
  <c r="T32" i="5"/>
  <c r="R32" i="5"/>
  <c r="P32" i="5"/>
  <c r="N32" i="5"/>
  <c r="L32" i="5"/>
  <c r="J32" i="5"/>
  <c r="H32" i="5"/>
  <c r="F32" i="5"/>
  <c r="D32" i="5"/>
  <c r="AB23" i="5"/>
  <c r="AB24" i="5"/>
  <c r="AB25" i="5"/>
  <c r="Z26" i="5"/>
  <c r="X26" i="5"/>
  <c r="V26" i="5"/>
  <c r="T26" i="5"/>
  <c r="R26" i="5"/>
  <c r="P26" i="5"/>
  <c r="N26" i="5"/>
  <c r="L26" i="5"/>
  <c r="J26" i="5"/>
  <c r="H26" i="5"/>
  <c r="F26" i="5"/>
  <c r="D26" i="5"/>
  <c r="AB18" i="5"/>
  <c r="AB19" i="5"/>
  <c r="AB20" i="5"/>
  <c r="Z21" i="5"/>
  <c r="X21" i="5"/>
  <c r="V21" i="5"/>
  <c r="T21" i="5"/>
  <c r="R21" i="5"/>
  <c r="P21" i="5"/>
  <c r="N21" i="5"/>
  <c r="L21" i="5"/>
  <c r="J21" i="5"/>
  <c r="H21" i="5"/>
  <c r="F21" i="5"/>
  <c r="D21" i="5"/>
  <c r="AB14" i="5"/>
  <c r="AB15" i="5"/>
  <c r="Z16" i="5"/>
  <c r="X16" i="5"/>
  <c r="V16" i="5"/>
  <c r="T16" i="5"/>
  <c r="R16" i="5"/>
  <c r="P16" i="5"/>
  <c r="N16" i="5"/>
  <c r="L16" i="5"/>
  <c r="J16" i="5"/>
  <c r="H16" i="5"/>
  <c r="F16" i="5"/>
  <c r="D16" i="5"/>
  <c r="AB10" i="5"/>
  <c r="AB11" i="5"/>
  <c r="Z12" i="5"/>
  <c r="X12" i="5"/>
  <c r="V12" i="5"/>
  <c r="T12" i="5"/>
  <c r="R12" i="5"/>
  <c r="P12" i="5"/>
  <c r="N12" i="5"/>
  <c r="L12" i="5"/>
  <c r="J12" i="5"/>
  <c r="H12" i="5"/>
  <c r="F12" i="5"/>
  <c r="D12" i="5"/>
  <c r="AE35" i="1"/>
  <c r="AD60" i="1"/>
  <c r="AD59" i="1"/>
  <c r="AE65" i="1"/>
  <c r="AB35" i="1"/>
  <c r="AA72" i="1"/>
  <c r="AA74" i="1" s="1"/>
  <c r="AA73" i="1"/>
  <c r="AD72" i="1"/>
  <c r="AD73" i="1"/>
  <c r="AD74" i="1" s="1"/>
  <c r="AB65" i="1"/>
  <c r="AB73" i="1" s="1"/>
  <c r="AB72" i="1"/>
  <c r="AB74" i="1" s="1"/>
  <c r="AA60" i="1"/>
  <c r="AA59" i="1"/>
  <c r="P65" i="1"/>
  <c r="O35" i="1"/>
  <c r="O59" i="1" s="1"/>
  <c r="P35" i="1"/>
  <c r="O73" i="1"/>
  <c r="P73" i="1" s="1"/>
  <c r="O72" i="1"/>
  <c r="P72" i="1" s="1"/>
  <c r="P74" i="1" s="1"/>
  <c r="O60" i="1"/>
  <c r="O74" i="1"/>
  <c r="AN65" i="1"/>
  <c r="E40" i="1"/>
  <c r="G38" i="1"/>
  <c r="K72" i="1" s="1"/>
  <c r="G39" i="1"/>
  <c r="AK65" i="1"/>
  <c r="AK72" i="1"/>
  <c r="AH65" i="1"/>
  <c r="AH72" i="1"/>
  <c r="Y65" i="1"/>
  <c r="Y72" i="1"/>
  <c r="V65" i="1"/>
  <c r="V72" i="1"/>
  <c r="S65" i="1"/>
  <c r="S72" i="1"/>
  <c r="K65" i="1"/>
  <c r="K73" i="1"/>
  <c r="K74" i="1" s="1"/>
  <c r="P52" i="1"/>
  <c r="AB52" i="1"/>
  <c r="AE52" i="1"/>
  <c r="K52" i="1"/>
  <c r="S52" i="1"/>
  <c r="V52" i="1"/>
  <c r="Y52" i="1"/>
  <c r="AH52" i="1"/>
  <c r="AK52" i="1"/>
  <c r="AN12" i="1"/>
  <c r="AN13" i="1"/>
  <c r="AN14" i="1"/>
  <c r="AN18" i="1"/>
  <c r="AN19" i="1"/>
  <c r="AN20" i="1"/>
  <c r="AN21" i="1"/>
  <c r="AN22" i="1"/>
  <c r="AN23" i="1"/>
  <c r="AN26" i="1" s="1"/>
  <c r="AN24" i="1"/>
  <c r="G67" i="1"/>
  <c r="P59" i="1"/>
  <c r="AE59" i="1"/>
  <c r="S59" i="1"/>
  <c r="Y59" i="1"/>
  <c r="AK59" i="1"/>
  <c r="AD61" i="1"/>
  <c r="AA61" i="1"/>
  <c r="O61" i="1"/>
  <c r="AL12" i="1"/>
  <c r="AL13" i="1"/>
  <c r="AL14" i="1"/>
  <c r="AL18" i="1"/>
  <c r="AL19" i="1"/>
  <c r="AL20" i="1"/>
  <c r="AL21" i="1"/>
  <c r="AL22" i="1"/>
  <c r="AL23" i="1"/>
  <c r="AL24" i="1"/>
  <c r="AK12" i="1"/>
  <c r="AK13" i="1"/>
  <c r="AK14" i="1"/>
  <c r="AK18" i="1"/>
  <c r="AK19" i="1"/>
  <c r="AK20" i="1"/>
  <c r="AK21" i="1"/>
  <c r="AK22" i="1"/>
  <c r="AK23" i="1"/>
  <c r="AK24" i="1"/>
  <c r="AK26" i="1"/>
  <c r="AK33" i="1" s="1"/>
  <c r="AK34" i="1"/>
  <c r="AH12" i="1"/>
  <c r="AH13" i="1"/>
  <c r="AH14" i="1"/>
  <c r="AH18" i="1"/>
  <c r="AH19" i="1"/>
  <c r="AH20" i="1"/>
  <c r="AH21" i="1"/>
  <c r="AH22" i="1"/>
  <c r="AH23" i="1"/>
  <c r="AH24" i="1"/>
  <c r="AH26" i="1"/>
  <c r="AH33" i="1" s="1"/>
  <c r="AH34" i="1"/>
  <c r="AI12" i="1"/>
  <c r="AI13" i="1"/>
  <c r="AI14" i="1"/>
  <c r="AI18" i="1"/>
  <c r="AI19" i="1"/>
  <c r="AI20" i="1"/>
  <c r="AI21" i="1"/>
  <c r="AI22" i="1"/>
  <c r="AI23" i="1"/>
  <c r="AI24" i="1"/>
  <c r="AI26" i="1"/>
  <c r="AI34" i="1"/>
  <c r="AF12" i="1"/>
  <c r="AF13" i="1"/>
  <c r="AF14" i="1"/>
  <c r="AF18" i="1"/>
  <c r="AF19" i="1"/>
  <c r="AF20" i="1"/>
  <c r="AF21" i="1"/>
  <c r="AF22" i="1"/>
  <c r="AF23" i="1"/>
  <c r="AF24" i="1"/>
  <c r="AF26" i="1"/>
  <c r="AF33" i="1" s="1"/>
  <c r="AF34" i="1"/>
  <c r="Y12" i="1"/>
  <c r="Y13" i="1"/>
  <c r="Y14" i="1"/>
  <c r="Y18" i="1"/>
  <c r="Y19" i="1"/>
  <c r="Y20" i="1"/>
  <c r="Y21" i="1"/>
  <c r="Y22" i="1"/>
  <c r="Y23" i="1"/>
  <c r="Y24" i="1"/>
  <c r="Y26" i="1"/>
  <c r="Y33" i="1" s="1"/>
  <c r="Y34" i="1"/>
  <c r="W12" i="1"/>
  <c r="W13" i="1"/>
  <c r="W14" i="1"/>
  <c r="W18" i="1"/>
  <c r="W19" i="1"/>
  <c r="W20" i="1"/>
  <c r="W21" i="1"/>
  <c r="W22" i="1"/>
  <c r="W23" i="1"/>
  <c r="W24" i="1"/>
  <c r="W26" i="1"/>
  <c r="W34" i="1"/>
  <c r="V12" i="1"/>
  <c r="V13" i="1"/>
  <c r="V14" i="1"/>
  <c r="V18" i="1"/>
  <c r="V19" i="1"/>
  <c r="V20" i="1"/>
  <c r="V21" i="1"/>
  <c r="V22" i="1"/>
  <c r="V23" i="1"/>
  <c r="V24" i="1"/>
  <c r="V26" i="1"/>
  <c r="V33" i="1" s="1"/>
  <c r="V34" i="1"/>
  <c r="T12" i="1"/>
  <c r="T13" i="1"/>
  <c r="T14" i="1"/>
  <c r="T18" i="1"/>
  <c r="T19" i="1"/>
  <c r="T20" i="1"/>
  <c r="T21" i="1"/>
  <c r="T22" i="1"/>
  <c r="T23" i="1"/>
  <c r="T24" i="1"/>
  <c r="T26" i="1"/>
  <c r="T33" i="1" s="1"/>
  <c r="T34" i="1"/>
  <c r="S12" i="1"/>
  <c r="S13" i="1"/>
  <c r="S14" i="1"/>
  <c r="S18" i="1"/>
  <c r="S19" i="1"/>
  <c r="S20" i="1"/>
  <c r="S21" i="1"/>
  <c r="S22" i="1"/>
  <c r="S23" i="1"/>
  <c r="S24" i="1"/>
  <c r="S26" i="1"/>
  <c r="S34" i="1"/>
  <c r="Q12" i="1"/>
  <c r="Q13" i="1"/>
  <c r="Q14" i="1"/>
  <c r="Q18" i="1"/>
  <c r="Q19" i="1"/>
  <c r="Q20" i="1"/>
  <c r="Q21" i="1"/>
  <c r="Q22" i="1"/>
  <c r="Q23" i="1"/>
  <c r="Q24" i="1"/>
  <c r="Q26" i="1"/>
  <c r="Q34" i="1"/>
  <c r="K12" i="1"/>
  <c r="K13" i="1"/>
  <c r="K14" i="1"/>
  <c r="K18" i="1"/>
  <c r="K19" i="1"/>
  <c r="K20" i="1"/>
  <c r="K21" i="1"/>
  <c r="K22" i="1"/>
  <c r="K23" i="1"/>
  <c r="K24" i="1"/>
  <c r="K26" i="1"/>
  <c r="K33" i="1"/>
  <c r="I12" i="1"/>
  <c r="I13" i="1"/>
  <c r="I14" i="1"/>
  <c r="I18" i="1"/>
  <c r="I19" i="1"/>
  <c r="I20" i="1"/>
  <c r="I21" i="1"/>
  <c r="I22" i="1"/>
  <c r="I23" i="1"/>
  <c r="I24" i="1"/>
  <c r="G40" i="1"/>
  <c r="AC35" i="1"/>
  <c r="Z35" i="1"/>
  <c r="M35" i="1"/>
  <c r="L35" i="1"/>
  <c r="AB12" i="1"/>
  <c r="AB13" i="1"/>
  <c r="AB14" i="1"/>
  <c r="AB18" i="1"/>
  <c r="AB19" i="1"/>
  <c r="AB20" i="1"/>
  <c r="AB21" i="1"/>
  <c r="AB22" i="1"/>
  <c r="AB23" i="1"/>
  <c r="AB24" i="1"/>
  <c r="O12" i="1"/>
  <c r="O13" i="1"/>
  <c r="O14" i="1"/>
  <c r="O18" i="1"/>
  <c r="O19" i="1"/>
  <c r="O20" i="1"/>
  <c r="O21" i="1"/>
  <c r="O23" i="1"/>
  <c r="O24" i="1"/>
  <c r="P12" i="1"/>
  <c r="P13" i="1"/>
  <c r="P14" i="1"/>
  <c r="P18" i="1"/>
  <c r="P19" i="1"/>
  <c r="P22" i="1"/>
  <c r="P23" i="1"/>
  <c r="P24" i="1"/>
  <c r="P26" i="1"/>
  <c r="AE12" i="1"/>
  <c r="AE13" i="1"/>
  <c r="AE14" i="1"/>
  <c r="AE18" i="1"/>
  <c r="AE19" i="1"/>
  <c r="AE20" i="1"/>
  <c r="AE21" i="1"/>
  <c r="AE22" i="1"/>
  <c r="AE23" i="1"/>
  <c r="AE24" i="1"/>
  <c r="Z24" i="1"/>
  <c r="Z23" i="1"/>
  <c r="Z22" i="1"/>
  <c r="Z21" i="1"/>
  <c r="Z20" i="1"/>
  <c r="Z19" i="1"/>
  <c r="Z18" i="1"/>
  <c r="Z14" i="1"/>
  <c r="Z13" i="1"/>
  <c r="Z12" i="1"/>
  <c r="L20" i="1"/>
  <c r="L21" i="1"/>
  <c r="L12" i="1"/>
  <c r="L13" i="1"/>
  <c r="L14" i="1"/>
  <c r="L18" i="1"/>
  <c r="L19" i="1"/>
  <c r="L23" i="1"/>
  <c r="L24" i="1"/>
  <c r="T30" i="1"/>
  <c r="Z26" i="1"/>
  <c r="Z30" i="1" s="1"/>
  <c r="AC20" i="1"/>
  <c r="AC21" i="1"/>
  <c r="AC12" i="1"/>
  <c r="AC13" i="1"/>
  <c r="AC14" i="1"/>
  <c r="AC18" i="1"/>
  <c r="AC19" i="1"/>
  <c r="AC22" i="1"/>
  <c r="AC23" i="1"/>
  <c r="AC24" i="1"/>
  <c r="AC26" i="1"/>
  <c r="AC30" i="1" s="1"/>
  <c r="AF30" i="1"/>
  <c r="M12" i="1"/>
  <c r="M13" i="1"/>
  <c r="M14" i="1"/>
  <c r="M18" i="1"/>
  <c r="M19" i="1"/>
  <c r="M22" i="1"/>
  <c r="M23" i="1"/>
  <c r="M24" i="1"/>
  <c r="E28" i="1"/>
  <c r="K69" i="1"/>
  <c r="P69" i="1"/>
  <c r="S69" i="1"/>
  <c r="V69" i="1"/>
  <c r="Y69" i="1"/>
  <c r="AB69" i="1"/>
  <c r="AH69" i="1"/>
  <c r="AK69" i="1"/>
  <c r="AN69" i="1"/>
  <c r="K56" i="1"/>
  <c r="S56" i="1"/>
  <c r="Y56" i="1"/>
  <c r="AE56" i="1"/>
  <c r="AK56" i="1"/>
  <c r="AN52" i="1"/>
  <c r="AN56" i="1"/>
  <c r="G54" i="1"/>
  <c r="AK30" i="1"/>
  <c r="AH30" i="1"/>
  <c r="Y30" i="1"/>
  <c r="V30" i="1"/>
  <c r="D40" i="17"/>
  <c r="D46" i="17" s="1"/>
  <c r="AG40" i="17"/>
  <c r="AG46" i="17" s="1"/>
  <c r="S40" i="17"/>
  <c r="S46" i="17" s="1"/>
  <c r="L40" i="17"/>
  <c r="L46" i="17" s="1"/>
  <c r="E40" i="17"/>
  <c r="E46" i="17" s="1"/>
  <c r="AI10" i="17"/>
  <c r="AI11" i="17"/>
  <c r="AI13" i="17"/>
  <c r="AI14" i="17"/>
  <c r="AI16" i="17"/>
  <c r="AI17" i="17"/>
  <c r="AI19" i="17"/>
  <c r="AI20" i="17"/>
  <c r="AI22" i="17"/>
  <c r="AI23" i="17"/>
  <c r="AI25" i="17"/>
  <c r="AI26" i="17"/>
  <c r="AI28" i="17"/>
  <c r="AI29" i="17"/>
  <c r="AI31" i="17"/>
  <c r="AI32" i="17"/>
  <c r="AI34" i="17"/>
  <c r="AI35" i="17"/>
  <c r="AI37" i="17"/>
  <c r="AI38" i="17"/>
  <c r="AI40" i="17"/>
  <c r="AI46" i="17" s="1"/>
  <c r="AI42" i="17"/>
  <c r="AI44" i="17"/>
  <c r="AH40" i="17"/>
  <c r="AH46" i="17" s="1"/>
  <c r="AE40" i="17"/>
  <c r="AE46" i="17" s="1"/>
  <c r="AD40" i="17"/>
  <c r="AD46" i="17" s="1"/>
  <c r="AC40" i="17"/>
  <c r="AC46" i="17" s="1"/>
  <c r="AA46" i="17"/>
  <c r="Z40" i="17"/>
  <c r="Z46" i="17"/>
  <c r="Y40" i="17"/>
  <c r="Y46" i="17"/>
  <c r="X40" i="17"/>
  <c r="X46" i="17"/>
  <c r="W40" i="17"/>
  <c r="W46" i="17"/>
  <c r="V40" i="17"/>
  <c r="V46" i="17"/>
  <c r="T40" i="17"/>
  <c r="T46" i="17"/>
  <c r="R40" i="17"/>
  <c r="R46" i="17"/>
  <c r="Q40" i="17"/>
  <c r="Q46" i="17"/>
  <c r="P40" i="17"/>
  <c r="P46" i="17"/>
  <c r="O40" i="17"/>
  <c r="O46" i="17"/>
  <c r="M40" i="17"/>
  <c r="M46" i="17"/>
  <c r="K40" i="17"/>
  <c r="K46" i="17"/>
  <c r="J40" i="17"/>
  <c r="J46" i="17"/>
  <c r="I40" i="17"/>
  <c r="I46" i="17"/>
  <c r="H40" i="17"/>
  <c r="H46" i="17"/>
  <c r="F40" i="17"/>
  <c r="F46" i="17"/>
  <c r="AB39" i="3"/>
  <c r="AB38" i="3"/>
  <c r="AB40" i="3" s="1"/>
  <c r="AB35" i="3"/>
  <c r="AB34" i="3"/>
  <c r="AB36" i="3" s="1"/>
  <c r="AB31" i="3"/>
  <c r="AB30" i="3"/>
  <c r="AB29" i="3"/>
  <c r="AB28" i="3"/>
  <c r="AB32" i="3" s="1"/>
  <c r="AB25" i="3"/>
  <c r="AB24" i="3"/>
  <c r="AB26" i="3" s="1"/>
  <c r="AB23" i="3"/>
  <c r="AB20" i="3"/>
  <c r="AC20" i="3" s="1"/>
  <c r="AB19" i="3"/>
  <c r="AB18" i="3"/>
  <c r="AC18" i="3" s="1"/>
  <c r="AB15" i="3"/>
  <c r="AB14" i="3"/>
  <c r="AB16" i="3" s="1"/>
  <c r="AB11" i="3"/>
  <c r="AB10" i="3"/>
  <c r="AB12" i="3" s="1"/>
  <c r="Z40" i="3"/>
  <c r="X40" i="3"/>
  <c r="V40" i="3"/>
  <c r="T40" i="3"/>
  <c r="R40" i="3"/>
  <c r="P40" i="3"/>
  <c r="N40" i="3"/>
  <c r="L40" i="3"/>
  <c r="J40" i="3"/>
  <c r="H40" i="3"/>
  <c r="F40" i="3"/>
  <c r="D40" i="3"/>
  <c r="Z36" i="3"/>
  <c r="X36" i="3"/>
  <c r="V36" i="3"/>
  <c r="T36" i="3"/>
  <c r="R36" i="3"/>
  <c r="P36" i="3"/>
  <c r="N36" i="3"/>
  <c r="L36" i="3"/>
  <c r="J36" i="3"/>
  <c r="H36" i="3"/>
  <c r="F36" i="3"/>
  <c r="D36" i="3"/>
  <c r="Z32" i="3"/>
  <c r="X32" i="3"/>
  <c r="V32" i="3"/>
  <c r="T32" i="3"/>
  <c r="R32" i="3"/>
  <c r="P32" i="3"/>
  <c r="N32" i="3"/>
  <c r="L32" i="3"/>
  <c r="J32" i="3"/>
  <c r="H32" i="3"/>
  <c r="F32" i="3"/>
  <c r="D32" i="3"/>
  <c r="Z26" i="3"/>
  <c r="X26" i="3"/>
  <c r="V26" i="3"/>
  <c r="T26" i="3"/>
  <c r="R26" i="3"/>
  <c r="P26" i="3"/>
  <c r="N26" i="3"/>
  <c r="L26" i="3"/>
  <c r="J26" i="3"/>
  <c r="H26" i="3"/>
  <c r="F26" i="3"/>
  <c r="D26" i="3"/>
  <c r="AB21" i="3"/>
  <c r="AC19" i="3" s="1"/>
  <c r="Z21" i="3"/>
  <c r="X21" i="3"/>
  <c r="V21" i="3"/>
  <c r="T21" i="3"/>
  <c r="R21" i="3"/>
  <c r="P21" i="3"/>
  <c r="N21" i="3"/>
  <c r="L21" i="3"/>
  <c r="J21" i="3"/>
  <c r="H21" i="3"/>
  <c r="F21" i="3"/>
  <c r="D21" i="3"/>
  <c r="Z16" i="3"/>
  <c r="X16" i="3"/>
  <c r="V16" i="3"/>
  <c r="T16" i="3"/>
  <c r="R16" i="3"/>
  <c r="P16" i="3"/>
  <c r="N16" i="3"/>
  <c r="L16" i="3"/>
  <c r="J16" i="3"/>
  <c r="H16" i="3"/>
  <c r="F16" i="3"/>
  <c r="D16" i="3"/>
  <c r="Z12" i="3"/>
  <c r="X12" i="3"/>
  <c r="V12" i="3"/>
  <c r="T12" i="3"/>
  <c r="R12" i="3"/>
  <c r="P12" i="3"/>
  <c r="N12" i="3"/>
  <c r="L12" i="3"/>
  <c r="J12" i="3"/>
  <c r="H12" i="3"/>
  <c r="F12" i="3"/>
  <c r="D12" i="3"/>
  <c r="F22" i="2"/>
  <c r="C37" i="2"/>
  <c r="E36" i="2" s="1"/>
  <c r="H22" i="2"/>
  <c r="I22" i="2"/>
  <c r="K22" i="2"/>
  <c r="M22" i="2"/>
  <c r="O22" i="2"/>
  <c r="Q22" i="2"/>
  <c r="S22" i="2"/>
  <c r="U22" i="2"/>
  <c r="W22" i="2"/>
  <c r="Y22" i="2"/>
  <c r="E35" i="2"/>
  <c r="F29" i="2" s="1"/>
  <c r="K29" i="2"/>
  <c r="O29" i="2"/>
  <c r="S29" i="2"/>
  <c r="W29" i="2"/>
  <c r="C13" i="2"/>
  <c r="C12" i="2"/>
  <c r="C18" i="2"/>
  <c r="C19" i="2"/>
  <c r="C20" i="2"/>
  <c r="P20" i="2" s="1"/>
  <c r="C17" i="2"/>
  <c r="V19" i="2"/>
  <c r="V18" i="2"/>
  <c r="V17" i="2"/>
  <c r="T20" i="2"/>
  <c r="T19" i="2"/>
  <c r="T18" i="2"/>
  <c r="T17" i="2"/>
  <c r="R20" i="2"/>
  <c r="R19" i="2"/>
  <c r="R18" i="2"/>
  <c r="R17" i="2"/>
  <c r="P18" i="2"/>
  <c r="P17" i="2"/>
  <c r="N20" i="2"/>
  <c r="N19" i="2"/>
  <c r="N18" i="2"/>
  <c r="N17" i="2"/>
  <c r="L20" i="2"/>
  <c r="L19" i="2"/>
  <c r="L18" i="2"/>
  <c r="L17" i="2"/>
  <c r="G20" i="2"/>
  <c r="G19" i="2"/>
  <c r="G18" i="2"/>
  <c r="G17" i="2"/>
  <c r="G13" i="2"/>
  <c r="G12" i="2"/>
  <c r="X13" i="2"/>
  <c r="X12" i="2"/>
  <c r="V13" i="2"/>
  <c r="V12" i="2"/>
  <c r="T13" i="2"/>
  <c r="T12" i="2"/>
  <c r="R13" i="2"/>
  <c r="R12" i="2"/>
  <c r="P13" i="2"/>
  <c r="P12" i="2"/>
  <c r="N13" i="2"/>
  <c r="N12" i="2"/>
  <c r="L13" i="2"/>
  <c r="L12" i="2"/>
  <c r="J13" i="2"/>
  <c r="J12" i="2"/>
  <c r="E20" i="2"/>
  <c r="E19" i="2"/>
  <c r="E18" i="2"/>
  <c r="E17" i="2"/>
  <c r="E13" i="2"/>
  <c r="E12" i="2"/>
  <c r="O26" i="2"/>
  <c r="M26" i="2"/>
  <c r="F26" i="2"/>
  <c r="C26" i="2" s="1"/>
  <c r="I26" i="2"/>
  <c r="S26" i="2"/>
  <c r="U26" i="2"/>
  <c r="W26" i="2"/>
  <c r="H26" i="2"/>
  <c r="J17" i="2"/>
  <c r="J19" i="2"/>
  <c r="J18" i="2"/>
  <c r="K26" i="2"/>
  <c r="J20" i="2"/>
  <c r="Q26" i="2"/>
  <c r="P19" i="2"/>
  <c r="C22" i="2"/>
  <c r="P22" i="2" s="1"/>
  <c r="Y24" i="2"/>
  <c r="Y26" i="2"/>
  <c r="T22" i="2"/>
  <c r="G22" i="2"/>
  <c r="C24" i="2"/>
  <c r="X17" i="2"/>
  <c r="X18" i="2"/>
  <c r="X19" i="2"/>
  <c r="X20" i="2"/>
  <c r="H30" i="2" l="1"/>
  <c r="I30" i="2"/>
  <c r="M30" i="2"/>
  <c r="Q30" i="2"/>
  <c r="S30" i="2"/>
  <c r="S31" i="2" s="1"/>
  <c r="W30" i="2"/>
  <c r="W31" i="2" s="1"/>
  <c r="Y30" i="2"/>
  <c r="F30" i="2"/>
  <c r="K30" i="2"/>
  <c r="K31" i="2" s="1"/>
  <c r="O30" i="2"/>
  <c r="O31" i="2" s="1"/>
  <c r="U30" i="2"/>
  <c r="AN59" i="1"/>
  <c r="AN33" i="1"/>
  <c r="AN35" i="1" s="1"/>
  <c r="AN60" i="1"/>
  <c r="AN28" i="1"/>
  <c r="AN30" i="1"/>
  <c r="AN34" i="1"/>
  <c r="AK33" i="4"/>
  <c r="AK30" i="4"/>
  <c r="AK34" i="4"/>
  <c r="F31" i="2"/>
  <c r="AC11" i="3"/>
  <c r="AC10" i="3"/>
  <c r="AC12" i="3" s="1"/>
  <c r="AC15" i="3"/>
  <c r="AC14" i="3"/>
  <c r="AC16" i="3" s="1"/>
  <c r="AC21" i="3"/>
  <c r="AC25" i="3"/>
  <c r="AC23" i="3"/>
  <c r="AC29" i="3"/>
  <c r="AC31" i="3"/>
  <c r="AC28" i="3"/>
  <c r="AC32" i="3" s="1"/>
  <c r="AC30" i="3"/>
  <c r="AC35" i="3"/>
  <c r="AC34" i="3"/>
  <c r="AC39" i="3"/>
  <c r="AC38" i="3"/>
  <c r="AC19" i="5"/>
  <c r="V20" i="2"/>
  <c r="AE26" i="1"/>
  <c r="AB26" i="1"/>
  <c r="AH60" i="1"/>
  <c r="AH59" i="1"/>
  <c r="AH61" i="1" s="1"/>
  <c r="AH56" i="1"/>
  <c r="K60" i="1"/>
  <c r="K59" i="1"/>
  <c r="AK73" i="1"/>
  <c r="AK74" i="1" s="1"/>
  <c r="AH73" i="1"/>
  <c r="AH74" i="1" s="1"/>
  <c r="Y73" i="1"/>
  <c r="Y74" i="1" s="1"/>
  <c r="V73" i="1"/>
  <c r="V74" i="1" s="1"/>
  <c r="S73" i="1"/>
  <c r="S74" i="1" s="1"/>
  <c r="AB12" i="5"/>
  <c r="AC10" i="5" s="1"/>
  <c r="AC11" i="5"/>
  <c r="AB21" i="5"/>
  <c r="AB26" i="5"/>
  <c r="AI40" i="6"/>
  <c r="AI46" i="6" s="1"/>
  <c r="AB26" i="4"/>
  <c r="S33" i="4"/>
  <c r="S34" i="4"/>
  <c r="V33" i="4"/>
  <c r="V35" i="4" s="1"/>
  <c r="V34" i="4"/>
  <c r="X22" i="2"/>
  <c r="J22" i="2"/>
  <c r="N22" i="2"/>
  <c r="H29" i="2"/>
  <c r="H31" i="2" s="1"/>
  <c r="I26" i="1"/>
  <c r="V60" i="1"/>
  <c r="V59" i="1"/>
  <c r="V56" i="1"/>
  <c r="AB60" i="1"/>
  <c r="AB59" i="1"/>
  <c r="AB61" i="1" s="1"/>
  <c r="AB56" i="1"/>
  <c r="AE72" i="1"/>
  <c r="AE73" i="1"/>
  <c r="G73" i="1" s="1"/>
  <c r="AE69" i="1"/>
  <c r="G69" i="1" s="1"/>
  <c r="AB16" i="5"/>
  <c r="AC14" i="5" s="1"/>
  <c r="M26" i="4"/>
  <c r="K33" i="4"/>
  <c r="K34" i="4"/>
  <c r="K30" i="4"/>
  <c r="Y33" i="4"/>
  <c r="Y30" i="4"/>
  <c r="Y34" i="4"/>
  <c r="AH33" i="4"/>
  <c r="AH30" i="4"/>
  <c r="AH34" i="4"/>
  <c r="K59" i="4"/>
  <c r="K56" i="4"/>
  <c r="G56" i="4" s="1"/>
  <c r="K60" i="4"/>
  <c r="K72" i="4"/>
  <c r="K73" i="4"/>
  <c r="K69" i="4"/>
  <c r="AB69" i="4"/>
  <c r="AK73" i="4"/>
  <c r="AK74" i="4" s="1"/>
  <c r="AH73" i="4"/>
  <c r="Y73" i="4"/>
  <c r="V73" i="4"/>
  <c r="V74" i="4" s="1"/>
  <c r="S73" i="4"/>
  <c r="S74" i="4" s="1"/>
  <c r="AK60" i="4"/>
  <c r="AK61" i="4" s="1"/>
  <c r="AH60" i="4"/>
  <c r="AH61" i="4" s="1"/>
  <c r="Y60" i="4"/>
  <c r="V60" i="4"/>
  <c r="V61" i="4" s="1"/>
  <c r="S60" i="4"/>
  <c r="S61" i="4" s="1"/>
  <c r="E22" i="2"/>
  <c r="R22" i="2"/>
  <c r="V22" i="2"/>
  <c r="L22" i="2"/>
  <c r="E37" i="2"/>
  <c r="Y29" i="2"/>
  <c r="Y31" i="2" s="1"/>
  <c r="U29" i="2"/>
  <c r="U31" i="2" s="1"/>
  <c r="Q29" i="2"/>
  <c r="Q31" i="2" s="1"/>
  <c r="M29" i="2"/>
  <c r="M31" i="2" s="1"/>
  <c r="I29" i="2"/>
  <c r="I31" i="2" s="1"/>
  <c r="AC24" i="3"/>
  <c r="P30" i="1"/>
  <c r="M26" i="1"/>
  <c r="M30" i="1" s="1"/>
  <c r="L26" i="1"/>
  <c r="L30" i="1" s="1"/>
  <c r="O26" i="1"/>
  <c r="K34" i="1"/>
  <c r="G34" i="1" s="1"/>
  <c r="K28" i="1"/>
  <c r="Q33" i="1"/>
  <c r="Q35" i="1" s="1"/>
  <c r="Q30" i="1"/>
  <c r="S33" i="1"/>
  <c r="S35" i="1" s="1"/>
  <c r="S30" i="1"/>
  <c r="T35" i="1"/>
  <c r="V35" i="1"/>
  <c r="W33" i="1"/>
  <c r="W35" i="1" s="1"/>
  <c r="W30" i="1"/>
  <c r="Y35" i="1"/>
  <c r="AF35" i="1"/>
  <c r="AI33" i="1"/>
  <c r="AI35" i="1" s="1"/>
  <c r="AI30" i="1"/>
  <c r="AH35" i="1"/>
  <c r="AK35" i="1"/>
  <c r="AL26" i="1"/>
  <c r="AK60" i="1"/>
  <c r="AK61" i="1" s="1"/>
  <c r="Y60" i="1"/>
  <c r="Y61" i="1" s="1"/>
  <c r="S60" i="1"/>
  <c r="S61" i="1" s="1"/>
  <c r="AE60" i="1"/>
  <c r="AE61" i="1" s="1"/>
  <c r="P60" i="1"/>
  <c r="P61" i="1" s="1"/>
  <c r="P56" i="1"/>
  <c r="G56" i="1" s="1"/>
  <c r="G72" i="1"/>
  <c r="AN72" i="1"/>
  <c r="AN73" i="1"/>
  <c r="AB32" i="5"/>
  <c r="AB36" i="5"/>
  <c r="AC34" i="5" s="1"/>
  <c r="AB40" i="5"/>
  <c r="AC38" i="5" s="1"/>
  <c r="O26" i="4"/>
  <c r="O30" i="4" s="1"/>
  <c r="S30" i="4"/>
  <c r="AE26" i="4"/>
  <c r="I33" i="4"/>
  <c r="I34" i="4"/>
  <c r="Q33" i="4"/>
  <c r="Q35" i="4" s="1"/>
  <c r="Q34" i="4"/>
  <c r="Q30" i="4"/>
  <c r="T33" i="4"/>
  <c r="T34" i="4"/>
  <c r="T30" i="4"/>
  <c r="W33" i="4"/>
  <c r="W35" i="4" s="1"/>
  <c r="W34" i="4"/>
  <c r="W30" i="4"/>
  <c r="AF33" i="4"/>
  <c r="AF34" i="4"/>
  <c r="AI33" i="4"/>
  <c r="AI34" i="4"/>
  <c r="AI30" i="4"/>
  <c r="AL33" i="4"/>
  <c r="AL35" i="4" s="1"/>
  <c r="AL34" i="4"/>
  <c r="Y61" i="4"/>
  <c r="AE59" i="4"/>
  <c r="AD61" i="4"/>
  <c r="AN26" i="4"/>
  <c r="Y74" i="4"/>
  <c r="AD72" i="4"/>
  <c r="AD73" i="4"/>
  <c r="AD60" i="4"/>
  <c r="AE60" i="4" s="1"/>
  <c r="AH74" i="4"/>
  <c r="Z26" i="4"/>
  <c r="Z30" i="4" s="1"/>
  <c r="AC26" i="4"/>
  <c r="AC30" i="4" s="1"/>
  <c r="P59" i="4"/>
  <c r="P61" i="4" s="1"/>
  <c r="O61" i="4"/>
  <c r="P72" i="4"/>
  <c r="P74" i="4" s="1"/>
  <c r="O74" i="4"/>
  <c r="AA72" i="4"/>
  <c r="AA73" i="4"/>
  <c r="AE73" i="4" s="1"/>
  <c r="AA59" i="4"/>
  <c r="AA60" i="4"/>
  <c r="AB60" i="4" s="1"/>
  <c r="AN72" i="4"/>
  <c r="AN73" i="4"/>
  <c r="AN69" i="4"/>
  <c r="I35" i="4" l="1"/>
  <c r="E33" i="4"/>
  <c r="E35" i="4" s="1"/>
  <c r="AC30" i="5"/>
  <c r="AC28" i="5"/>
  <c r="AN74" i="4"/>
  <c r="AA61" i="4"/>
  <c r="AB59" i="4"/>
  <c r="AB61" i="4" s="1"/>
  <c r="AA74" i="4"/>
  <c r="AE72" i="4"/>
  <c r="AE74" i="4" s="1"/>
  <c r="AD74" i="4"/>
  <c r="AN60" i="4"/>
  <c r="AN33" i="4"/>
  <c r="AN30" i="4"/>
  <c r="AN59" i="4"/>
  <c r="AN34" i="4"/>
  <c r="G34" i="4" s="1"/>
  <c r="AN28" i="4"/>
  <c r="G28" i="4" s="1"/>
  <c r="AE61" i="4"/>
  <c r="AI35" i="4"/>
  <c r="AF35" i="4"/>
  <c r="T35" i="4"/>
  <c r="E34" i="4"/>
  <c r="AE30" i="4"/>
  <c r="AC39" i="5"/>
  <c r="AC40" i="5" s="1"/>
  <c r="AC35" i="5"/>
  <c r="AC29" i="5"/>
  <c r="AC31" i="5"/>
  <c r="AN74" i="1"/>
  <c r="G26" i="1"/>
  <c r="O30" i="1"/>
  <c r="G60" i="4"/>
  <c r="K61" i="4"/>
  <c r="G59" i="4"/>
  <c r="G61" i="4" s="1"/>
  <c r="K35" i="4"/>
  <c r="G33" i="4"/>
  <c r="AC15" i="5"/>
  <c r="AE74" i="1"/>
  <c r="V61" i="1"/>
  <c r="N26" i="1"/>
  <c r="S35" i="4"/>
  <c r="AC18" i="5"/>
  <c r="AC21" i="5" s="1"/>
  <c r="AC20" i="5"/>
  <c r="AC12" i="5"/>
  <c r="K61" i="1"/>
  <c r="G59" i="1"/>
  <c r="G61" i="1" s="1"/>
  <c r="K35" i="1"/>
  <c r="AE30" i="1"/>
  <c r="AD26" i="1"/>
  <c r="AC40" i="3"/>
  <c r="AC36" i="3"/>
  <c r="AC26" i="3"/>
  <c r="C29" i="2"/>
  <c r="AK35" i="4"/>
  <c r="AN61" i="1"/>
  <c r="C30" i="2"/>
  <c r="AC36" i="5"/>
  <c r="G74" i="1"/>
  <c r="AL34" i="1"/>
  <c r="AL30" i="1"/>
  <c r="AL33" i="1"/>
  <c r="AL35" i="1" s="1"/>
  <c r="G28" i="1"/>
  <c r="K30" i="1"/>
  <c r="G33" i="1"/>
  <c r="G35" i="1" s="1"/>
  <c r="AB73" i="4"/>
  <c r="G73" i="4" s="1"/>
  <c r="AB72" i="4"/>
  <c r="AB74" i="4" s="1"/>
  <c r="G69" i="4"/>
  <c r="K74" i="4"/>
  <c r="AH35" i="4"/>
  <c r="Y35" i="4"/>
  <c r="G26" i="4"/>
  <c r="M30" i="4"/>
  <c r="E30" i="4" s="1"/>
  <c r="E26" i="4"/>
  <c r="AC16" i="5"/>
  <c r="I33" i="1"/>
  <c r="I30" i="1"/>
  <c r="E30" i="1" s="1"/>
  <c r="I34" i="1"/>
  <c r="E34" i="1" s="1"/>
  <c r="E26" i="1"/>
  <c r="AB30" i="4"/>
  <c r="AA26" i="4"/>
  <c r="AC23" i="5"/>
  <c r="AC25" i="5"/>
  <c r="G60" i="1"/>
  <c r="AA26" i="1"/>
  <c r="AB30" i="1"/>
  <c r="AC24" i="5"/>
  <c r="G30" i="4" l="1"/>
  <c r="AG26" i="4"/>
  <c r="U26" i="4"/>
  <c r="AJ26" i="4"/>
  <c r="R26" i="4"/>
  <c r="J26" i="4"/>
  <c r="X26" i="4"/>
  <c r="N26" i="4"/>
  <c r="G35" i="4"/>
  <c r="AM26" i="4"/>
  <c r="AC26" i="5"/>
  <c r="E33" i="1"/>
  <c r="E35" i="1" s="1"/>
  <c r="I35" i="1"/>
  <c r="G72" i="4"/>
  <c r="G74" i="4" s="1"/>
  <c r="C31" i="2"/>
  <c r="U26" i="1"/>
  <c r="AG26" i="1"/>
  <c r="X26" i="1"/>
  <c r="G30" i="1"/>
  <c r="R26" i="1"/>
  <c r="AJ26" i="1"/>
  <c r="AM26" i="1"/>
  <c r="J26" i="1"/>
  <c r="AD26" i="4"/>
  <c r="AN61" i="4"/>
  <c r="AN35" i="4"/>
  <c r="AC32" i="5"/>
</calcChain>
</file>

<file path=xl/sharedStrings.xml><?xml version="1.0" encoding="utf-8"?>
<sst xmlns="http://schemas.openxmlformats.org/spreadsheetml/2006/main" count="1320" uniqueCount="190">
  <si>
    <t>Total</t>
  </si>
  <si>
    <t>Cost Centers</t>
  </si>
  <si>
    <t>Salaries</t>
  </si>
  <si>
    <t>Housekeeping/</t>
  </si>
  <si>
    <t xml:space="preserve"> </t>
  </si>
  <si>
    <t>Medically Related</t>
  </si>
  <si>
    <t>Initial / Orientation</t>
  </si>
  <si>
    <t>Administration</t>
  </si>
  <si>
    <t>Mental Health</t>
  </si>
  <si>
    <t>Title/Duties</t>
  </si>
  <si>
    <t>Hours</t>
  </si>
  <si>
    <t>&amp; Wages</t>
  </si>
  <si>
    <t>Laundry</t>
  </si>
  <si>
    <t>Personal Care</t>
  </si>
  <si>
    <t>Health Services</t>
  </si>
  <si>
    <t>Dietary</t>
  </si>
  <si>
    <t>Recreation Activities</t>
  </si>
  <si>
    <t>Patient Transportation</t>
  </si>
  <si>
    <t>Aide Training</t>
  </si>
  <si>
    <t>&amp; General</t>
  </si>
  <si>
    <t>Operation/Maintenance</t>
  </si>
  <si>
    <t>Contracted Services</t>
  </si>
  <si>
    <t>NAME</t>
  </si>
  <si>
    <t>(Procedure 2.b.)</t>
  </si>
  <si>
    <t>(Paid)</t>
  </si>
  <si>
    <t>(Procedure 2a.)</t>
  </si>
  <si>
    <t>% Hrs.</t>
  </si>
  <si>
    <t>Aide Hrs.</t>
  </si>
  <si>
    <t>Other Hrs.</t>
  </si>
  <si>
    <t>Aide's Sal.</t>
  </si>
  <si>
    <t>Other Sal.</t>
  </si>
  <si>
    <t>Allocation of Salaries and Wages - Procedure #2</t>
  </si>
  <si>
    <t>Employees Dedicated 100% to a Specific Cost Center: (Procedure 2.b.)</t>
  </si>
  <si>
    <t>John Smith</t>
  </si>
  <si>
    <r>
      <t xml:space="preserve">Administrator     </t>
    </r>
    <r>
      <rPr>
        <b/>
        <i/>
        <sz val="12"/>
        <rFont val="Symbol"/>
        <family val="1"/>
        <charset val="2"/>
      </rPr>
      <t>T</t>
    </r>
  </si>
  <si>
    <t>Jack Smith</t>
  </si>
  <si>
    <r>
      <t xml:space="preserve">Cook    </t>
    </r>
    <r>
      <rPr>
        <b/>
        <i/>
        <sz val="12"/>
        <rFont val="Symbol"/>
        <family val="1"/>
        <charset val="2"/>
      </rPr>
      <t>T</t>
    </r>
  </si>
  <si>
    <t>George Lukas</t>
  </si>
  <si>
    <r>
      <t xml:space="preserve">Janitor     </t>
    </r>
    <r>
      <rPr>
        <b/>
        <i/>
        <sz val="12"/>
        <rFont val="Symbol"/>
        <family val="1"/>
        <charset val="2"/>
      </rPr>
      <t>T</t>
    </r>
  </si>
  <si>
    <t>Employees Allocated Amoung Several Cost Centers: (Procedure 2.c.)</t>
  </si>
  <si>
    <t>Alvin Thomas</t>
  </si>
  <si>
    <t>Maintenance</t>
  </si>
  <si>
    <t>Sam Houston</t>
  </si>
  <si>
    <t>Clerk</t>
  </si>
  <si>
    <t>Brenda Jones</t>
  </si>
  <si>
    <t>Sam Hurt</t>
  </si>
  <si>
    <t>Nurse Aide</t>
  </si>
  <si>
    <t>Helen Thomas</t>
  </si>
  <si>
    <t>Driver</t>
  </si>
  <si>
    <t>George Alexander</t>
  </si>
  <si>
    <t>HC Aide</t>
  </si>
  <si>
    <t>Jeff Mulkins</t>
  </si>
  <si>
    <r>
      <t>Totals per Audit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(Hours, Salaries, % of Salaries)</t>
    </r>
  </si>
  <si>
    <t>CF</t>
  </si>
  <si>
    <r>
      <t>Totals per Cost Report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(Hours and Salaries)</t>
    </r>
  </si>
  <si>
    <r>
      <t>Difference - Adjustments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(Hours and Salaries)</t>
    </r>
  </si>
  <si>
    <t>F</t>
  </si>
  <si>
    <t>Tic Mark Legend:</t>
  </si>
  <si>
    <t>=  Traced and agreed to payroll summary.</t>
  </si>
  <si>
    <t>Z</t>
  </si>
  <si>
    <t>=  Agreed to employee benefits documentation (insurance billings, pension payments, etc.).</t>
  </si>
  <si>
    <t>=  Agreed with the general ledger/accounting records totals.</t>
  </si>
  <si>
    <t>=  Footed (addition verified vertically).</t>
  </si>
  <si>
    <t>T</t>
  </si>
  <si>
    <t>=  Examined job description and confirmed that duties are consistent with cost center requirements/expectations.</t>
  </si>
  <si>
    <t>=  Cross-Footed (addition verified horizontally).</t>
  </si>
  <si>
    <t>f</t>
  </si>
  <si>
    <t>=  Agreed to payroll tax documentation (Form 941, FUTA reports and SUTA reports).</t>
  </si>
  <si>
    <t>Allocation of Payroll Taxes and Employee Benefit Program - Procedure 3a. (Allocation Basis = Cost Center Salaries/Total Salaries)</t>
  </si>
  <si>
    <t>Costs</t>
  </si>
  <si>
    <t>% Sal.</t>
  </si>
  <si>
    <t>Total Costs</t>
  </si>
  <si>
    <t>Total Payroll Taxes</t>
  </si>
  <si>
    <t>Total per Cost Report</t>
  </si>
  <si>
    <t>Difference - Adjustments</t>
  </si>
  <si>
    <t>Total Employee Benefit Program</t>
  </si>
  <si>
    <r>
      <t>"Sample"</t>
    </r>
    <r>
      <rPr>
        <b/>
        <sz val="10"/>
        <rFont val="Arial"/>
      </rPr>
      <t xml:space="preserve"> Adult Care Home</t>
    </r>
  </si>
  <si>
    <t>(Allocation of Salaries and Wages - Procedure #2)</t>
  </si>
  <si>
    <t xml:space="preserve">Total </t>
  </si>
  <si>
    <t>Operation/</t>
  </si>
  <si>
    <t>Worked</t>
  </si>
  <si>
    <t>Aide training</t>
  </si>
  <si>
    <t>(Procedure 2.a.)</t>
  </si>
  <si>
    <t>%</t>
  </si>
  <si>
    <t>Aide Hours</t>
  </si>
  <si>
    <t>Other Hours</t>
  </si>
  <si>
    <t>Unpaid Personnel Dedicated 100% to a Specific Cost Center: (Procedure 2.b.)</t>
  </si>
  <si>
    <t>Emma Bullard</t>
  </si>
  <si>
    <t>Volunteer (Cook)</t>
  </si>
  <si>
    <t>Jacob Helms</t>
  </si>
  <si>
    <t>Volunteer (Janitor)</t>
  </si>
  <si>
    <t>Unpaid Personnel Allocated Amoung Several Cost Centers: (Procedure 2.c.)</t>
  </si>
  <si>
    <t>Jane Phillips Horner</t>
  </si>
  <si>
    <t>Owner</t>
  </si>
  <si>
    <t>Sammy Horner</t>
  </si>
  <si>
    <t>Owner's Son</t>
  </si>
  <si>
    <t>Diane Horner</t>
  </si>
  <si>
    <t>Owner's Daughter</t>
  </si>
  <si>
    <t>Evelyn Phillips</t>
  </si>
  <si>
    <t>Daughter-in-Law</t>
  </si>
  <si>
    <t>Total Per Allocation</t>
  </si>
  <si>
    <t>Total Per Cost Report - Procedure 2.d.</t>
  </si>
  <si>
    <t>Difference</t>
  </si>
  <si>
    <t>=  Traced and agreed to timesheet documentation of hours worked.</t>
  </si>
  <si>
    <t>For Employees Allocated Among Cost Centers</t>
  </si>
  <si>
    <t>(Note A)</t>
  </si>
  <si>
    <t>Oct.</t>
  </si>
  <si>
    <t>Nov.</t>
  </si>
  <si>
    <t>Dec.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</si>
  <si>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</si>
  <si>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</si>
  <si>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</si>
  <si>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</si>
  <si>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</si>
  <si>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</si>
  <si>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</si>
  <si>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</si>
  <si>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</si>
  <si>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Percentage</t>
  </si>
  <si>
    <t>Employee Name</t>
  </si>
  <si>
    <t>Cost Center</t>
  </si>
  <si>
    <t>Recreational Activities</t>
  </si>
  <si>
    <t>P</t>
  </si>
  <si>
    <t>Housekeeping/Laundry</t>
  </si>
  <si>
    <t>Administration &amp; General</t>
  </si>
  <si>
    <t>Brenda Jones:</t>
  </si>
  <si>
    <t>Initial/Orientation Aide Training</t>
  </si>
  <si>
    <t>Medical Transportation</t>
  </si>
  <si>
    <t>Sam Hurt:</t>
  </si>
  <si>
    <t>Health services</t>
  </si>
  <si>
    <t>Jeff Mulkins:</t>
  </si>
  <si>
    <r>
      <t>=  Traced to employee's "Timesheet for Cost Report"  (</t>
    </r>
    <r>
      <rPr>
        <b/>
        <sz val="11"/>
        <rFont val="Courier New"/>
        <family val="3"/>
      </rPr>
      <t>ATTACHMENT III</t>
    </r>
    <r>
      <rPr>
        <sz val="10"/>
        <rFont val="Arial"/>
      </rPr>
      <t>).</t>
    </r>
  </si>
  <si>
    <r>
      <t>=  Posted to "Summary of Salaries and Wages and Hours Paid by Employee" workpaper (</t>
    </r>
    <r>
      <rPr>
        <b/>
        <sz val="11"/>
        <rFont val="Courier New"/>
        <family val="3"/>
      </rPr>
      <t>ATTACHMENT I</t>
    </r>
    <r>
      <rPr>
        <sz val="10"/>
        <rFont val="Arial"/>
      </rPr>
      <t>)</t>
    </r>
  </si>
  <si>
    <r>
      <t>Note A</t>
    </r>
    <r>
      <rPr>
        <b/>
        <sz val="10"/>
        <rFont val="Arial"/>
      </rPr>
      <t>:  Each employee's cost center percentage is to be posted to the appropriate line on the Summary of Salaries and Wages and Hours Paid by Employee workpaper (</t>
    </r>
    <r>
      <rPr>
        <b/>
        <sz val="11"/>
        <rFont val="Courier New"/>
        <family val="3"/>
      </rPr>
      <t>ATTACHMENT I</t>
    </r>
    <r>
      <rPr>
        <b/>
        <sz val="10"/>
        <rFont val="Arial"/>
      </rPr>
      <t>).</t>
    </r>
  </si>
  <si>
    <r>
      <t>"Sample"</t>
    </r>
    <r>
      <rPr>
        <b/>
        <sz val="12"/>
        <rFont val="Arial"/>
        <family val="2"/>
      </rPr>
      <t xml:space="preserve"> Adult Care Home (Licensed Capacity = 7 Beds or Greater)</t>
    </r>
  </si>
  <si>
    <r>
      <t>"Sample"</t>
    </r>
    <r>
      <rPr>
        <b/>
        <sz val="10"/>
        <rFont val="Arial"/>
      </rPr>
      <t xml:space="preserve"> Adult Care Home  (Licensed Capacity = 7 Beds or Greater)</t>
    </r>
  </si>
  <si>
    <r>
      <t>"Sample"</t>
    </r>
    <r>
      <rPr>
        <b/>
        <sz val="10"/>
        <rFont val="Arial"/>
      </rPr>
      <t xml:space="preserve"> Adult Care Home Licensed Under G.S. 122C  (Licensed Capacity = 7 Beds or Greater)</t>
    </r>
  </si>
  <si>
    <t>Special Care Unit Totals</t>
  </si>
  <si>
    <t>Adult Care Bed Totals</t>
  </si>
  <si>
    <r>
      <t>Nurse Aide II (</t>
    </r>
    <r>
      <rPr>
        <b/>
        <sz val="10"/>
        <rFont val="Arial"/>
        <family val="2"/>
      </rPr>
      <t>SCU</t>
    </r>
    <r>
      <rPr>
        <sz val="10"/>
        <rFont val="Arial"/>
      </rPr>
      <t>)</t>
    </r>
  </si>
  <si>
    <t>Special Care Unit Resident Days</t>
  </si>
  <si>
    <t>Adult Care Beds Resident Days</t>
  </si>
  <si>
    <t>Special Care Unit Allocation Basis</t>
  </si>
  <si>
    <t>I</t>
  </si>
  <si>
    <t>Allocated amount (Special Care Unit versus Adult Care Beds) based upon resident days.</t>
  </si>
  <si>
    <t>Direct charged based upon timesheets to Special Care Unit.</t>
  </si>
  <si>
    <r>
      <t>Summary of Salaries and Wages and Hours Paid by Employee (</t>
    </r>
    <r>
      <rPr>
        <b/>
        <i/>
        <sz val="14"/>
        <rFont val="Arial"/>
        <family val="2"/>
      </rPr>
      <t>Special Care Unit versus Adult Care Beds</t>
    </r>
    <r>
      <rPr>
        <b/>
        <sz val="14"/>
        <rFont val="Arial"/>
        <family val="2"/>
      </rPr>
      <t>)</t>
    </r>
  </si>
  <si>
    <t>(Special Care Unit)</t>
  </si>
  <si>
    <t>Special Care Unit Totals (Hours)</t>
  </si>
  <si>
    <t>Adult Care Bed Totals (Hours)</t>
  </si>
  <si>
    <r>
      <t>Summary of Employee's Time (Hours Worked) by Cost Center (</t>
    </r>
    <r>
      <rPr>
        <b/>
        <i/>
        <sz val="12"/>
        <rFont val="Arial"/>
        <family val="2"/>
      </rPr>
      <t>Special Care Unit versus Adult Care Beds)</t>
    </r>
  </si>
  <si>
    <r>
      <t>Summary of Unpaid Hours Worked by Owner/Operator and Family Members (</t>
    </r>
    <r>
      <rPr>
        <b/>
        <i/>
        <sz val="12"/>
        <rFont val="Arial"/>
        <family val="2"/>
      </rPr>
      <t>Special Care Unit versus Adult Care Beds</t>
    </r>
    <r>
      <rPr>
        <b/>
        <sz val="12"/>
        <rFont val="Arial"/>
        <family val="2"/>
      </rPr>
      <t>)</t>
    </r>
  </si>
  <si>
    <r>
      <t>"Sample"</t>
    </r>
    <r>
      <rPr>
        <b/>
        <sz val="14"/>
        <rFont val="Arial"/>
        <family val="2"/>
      </rPr>
      <t xml:space="preserve"> Adult Care Home Licensed Under G.S. 122C  (Licensed Capacity = 7 Beds or Greater)</t>
    </r>
  </si>
  <si>
    <r>
      <t xml:space="preserve">Name of Facility Staff Member </t>
    </r>
    <r>
      <rPr>
        <sz val="13"/>
        <rFont val="Arial"/>
        <family val="2"/>
      </rPr>
      <t>(Last, First, Middle Initial)</t>
    </r>
  </si>
  <si>
    <t>Month / Year</t>
  </si>
  <si>
    <t>Name of Facility</t>
  </si>
  <si>
    <t>Jones, Brenda</t>
  </si>
  <si>
    <t>"SAMPLE" Adult Care Home</t>
  </si>
  <si>
    <t>Days of Month</t>
  </si>
  <si>
    <t>(Description)</t>
  </si>
  <si>
    <t>Housekeeping / Laundry</t>
  </si>
  <si>
    <t>Special Care Unit Hours</t>
  </si>
  <si>
    <t>All Other Adult Care Hours</t>
  </si>
  <si>
    <t>Medically Related Patient Transportation</t>
  </si>
  <si>
    <t>Initial / Orientation Aide Training</t>
  </si>
  <si>
    <t>Administration / General</t>
  </si>
  <si>
    <t>Operation / Maintenance</t>
  </si>
  <si>
    <t>Mental Health Contracted Services</t>
  </si>
  <si>
    <t>TOTAL HOURS WORKED (PAID)</t>
  </si>
  <si>
    <t>Holidays (Paid Hours)</t>
  </si>
  <si>
    <t>Annual / Sick Leave (Paid Hours)</t>
  </si>
  <si>
    <t xml:space="preserve">TOTAL HOURS PAID </t>
  </si>
  <si>
    <t>Certification Statement:   I certify that the hours recorded above are true and accurate, ensuring that hours for Personal Care and Medically Necessary Patient Transportation are in agreement with supporting documentation.</t>
  </si>
  <si>
    <t>John Quincy Smith</t>
  </si>
  <si>
    <t>Signature of Facility Staff Member</t>
  </si>
  <si>
    <t>Date</t>
  </si>
  <si>
    <t>Signature of Facility Administrator or Designated Supervisor</t>
  </si>
  <si>
    <t>Comments:</t>
  </si>
  <si>
    <t>!</t>
  </si>
  <si>
    <t>x</t>
  </si>
  <si>
    <t>C</t>
  </si>
  <si>
    <t>11 / 2008</t>
  </si>
  <si>
    <r>
      <t>For the Period (</t>
    </r>
    <r>
      <rPr>
        <i/>
        <u/>
        <sz val="14"/>
        <rFont val="Arial"/>
        <family val="2"/>
      </rPr>
      <t>beginning of fiscal yr.</t>
    </r>
    <r>
      <rPr>
        <b/>
        <sz val="14"/>
        <rFont val="Arial"/>
        <family val="2"/>
      </rPr>
      <t>) through (</t>
    </r>
    <r>
      <rPr>
        <i/>
        <u/>
        <sz val="14"/>
        <rFont val="Arial"/>
        <family val="2"/>
      </rPr>
      <t>end of fiscal yr.</t>
    </r>
    <r>
      <rPr>
        <b/>
        <sz val="14"/>
        <rFont val="Arial"/>
        <family val="2"/>
      </rPr>
      <t>)</t>
    </r>
  </si>
  <si>
    <r>
      <t>For the Period (</t>
    </r>
    <r>
      <rPr>
        <i/>
        <u/>
        <sz val="10"/>
        <rFont val="Arial"/>
        <family val="2"/>
      </rPr>
      <t>beginning of fiscal yr.</t>
    </r>
    <r>
      <rPr>
        <b/>
        <sz val="10"/>
        <rFont val="Arial"/>
      </rPr>
      <t>) through (</t>
    </r>
    <r>
      <rPr>
        <i/>
        <u/>
        <sz val="10"/>
        <rFont val="Arial"/>
        <family val="2"/>
      </rPr>
      <t>end of fiscal yr.</t>
    </r>
    <r>
      <rPr>
        <b/>
        <sz val="10"/>
        <rFont val="Arial"/>
      </rPr>
      <t>)</t>
    </r>
  </si>
  <si>
    <r>
      <t>(</t>
    </r>
    <r>
      <rPr>
        <i/>
        <u/>
        <sz val="10"/>
        <rFont val="Arial"/>
        <family val="2"/>
      </rPr>
      <t>beginning of fiscal yr.</t>
    </r>
    <r>
      <rPr>
        <b/>
        <sz val="10"/>
        <rFont val="Arial"/>
      </rPr>
      <t>) through (</t>
    </r>
    <r>
      <rPr>
        <i/>
        <u/>
        <sz val="10"/>
        <rFont val="Arial"/>
        <family val="2"/>
      </rPr>
      <t>end of fiscal yr.</t>
    </r>
    <r>
      <rPr>
        <b/>
        <sz val="10"/>
        <rFont val="Arial"/>
      </rPr>
      <t>)</t>
    </r>
  </si>
  <si>
    <t>2 / 2013</t>
  </si>
  <si>
    <t>2/28/2013</t>
  </si>
  <si>
    <t>3/1/2013</t>
  </si>
  <si>
    <t>11/30/2013</t>
  </si>
  <si>
    <t>12/01/2013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</si>
</sst>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0.0%"/>
    <numFmt numFmtId="168" formatCode="0.00_);\(0.00\)"/>
  </numFmts>
  <fonts count="62">
    <font>
      <sz val="10"/>
      <name val="Arial"/>
    </font>
    <font>
      <b/>
      <sz val="10"/>
      <name val="Arial"/>
    </font>
    <font>
      <i/>
      <sz val="10"/>
      <name val="Arial"/>
    </font>
    <font>
      <b/>
      <i/>
      <sz val="10"/>
      <name val="Arial"/>
    </font>
    <font>
      <u/>
      <sz val="10"/>
      <name val="Arial"/>
      <family val="2"/>
    </font>
    <font>
      <b/>
      <u/>
      <sz val="10"/>
      <name val="Arial"/>
    </font>
    <font>
      <b/>
      <sz val="12"/>
      <name val="Arial"/>
    </font>
    <font>
      <b/>
      <i/>
      <u/>
      <sz val="10"/>
      <name val="Arial"/>
    </font>
    <font>
      <b/>
      <sz val="12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14"/>
      <name val="Courier New"/>
      <family val="3"/>
    </font>
    <font>
      <b/>
      <i/>
      <sz val="12"/>
      <name val="Arial"/>
      <family val="2"/>
    </font>
    <font>
      <sz val="10"/>
      <name val="Arial"/>
      <family val="2"/>
    </font>
    <font>
      <sz val="10"/>
      <name val="Monotype Sorts"/>
      <charset val="2"/>
    </font>
    <font>
      <b/>
      <u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1"/>
      <name val="Courier New"/>
      <family val="3"/>
    </font>
    <font>
      <b/>
      <i/>
      <sz val="10"/>
      <name val="Arial Narrow"/>
      <family val="2"/>
    </font>
    <font>
      <b/>
      <sz val="10"/>
      <name val="Arial Narrow"/>
    </font>
    <font>
      <b/>
      <sz val="14"/>
      <name val="Arial"/>
      <family val="2"/>
    </font>
    <font>
      <b/>
      <i/>
      <sz val="10"/>
      <name val="Times New Roman"/>
      <family val="1"/>
    </font>
    <font>
      <sz val="9"/>
      <name val="Arial"/>
    </font>
    <font>
      <b/>
      <sz val="9"/>
      <name val="Arial"/>
    </font>
    <font>
      <i/>
      <sz val="9"/>
      <name val="Arial"/>
    </font>
    <font>
      <sz val="9"/>
      <name val="Monotype Sorts"/>
      <charset val="2"/>
    </font>
    <font>
      <sz val="12"/>
      <name val="Arial"/>
    </font>
    <font>
      <b/>
      <i/>
      <sz val="12"/>
      <name val="Times New Roman"/>
      <family val="1"/>
    </font>
    <font>
      <b/>
      <i/>
      <sz val="12"/>
      <name val="Symbol"/>
      <family val="1"/>
      <charset val="2"/>
    </font>
    <font>
      <b/>
      <i/>
      <sz val="9"/>
      <name val="Terminal"/>
    </font>
    <font>
      <b/>
      <i/>
      <sz val="10"/>
      <name val="Terminal"/>
    </font>
    <font>
      <b/>
      <i/>
      <strike/>
      <sz val="12"/>
      <name val="Symbol"/>
    </font>
    <font>
      <b/>
      <i/>
      <sz val="12"/>
      <name val="Terminal"/>
      <family val="3"/>
      <charset val="255"/>
    </font>
    <font>
      <b/>
      <i/>
      <sz val="14"/>
      <name val="Symbol"/>
      <family val="1"/>
      <charset val="2"/>
    </font>
    <font>
      <b/>
      <i/>
      <strike/>
      <sz val="11"/>
      <name val="Symbol"/>
      <family val="1"/>
      <charset val="2"/>
    </font>
    <font>
      <b/>
      <i/>
      <sz val="13.5"/>
      <name val="Symbol"/>
      <family val="1"/>
      <charset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Monotype Sorts"/>
      <charset val="2"/>
    </font>
    <font>
      <sz val="10"/>
      <name val="Times New Roman"/>
      <family val="1"/>
    </font>
    <font>
      <b/>
      <i/>
      <sz val="14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3"/>
      <name val="Arial"/>
    </font>
    <font>
      <sz val="12"/>
      <name val="Times New Roman"/>
      <family val="1"/>
    </font>
    <font>
      <sz val="20"/>
      <name val="Matura MT Script Capitals"/>
      <family val="4"/>
    </font>
    <font>
      <sz val="18"/>
      <name val="Brush Script MT"/>
      <family val="4"/>
    </font>
    <font>
      <sz val="8"/>
      <name val="Arial"/>
    </font>
    <font>
      <sz val="9"/>
      <name val="Wingdings"/>
      <charset val="2"/>
    </font>
    <font>
      <b/>
      <sz val="9"/>
      <name val="Wingdings"/>
      <charset val="2"/>
    </font>
    <font>
      <b/>
      <sz val="12"/>
      <name val="Wingdings"/>
      <charset val="2"/>
    </font>
    <font>
      <sz val="10"/>
      <name val="Wingdings"/>
      <charset val="2"/>
    </font>
    <font>
      <i/>
      <u/>
      <sz val="14"/>
      <name val="Arial"/>
      <family val="2"/>
    </font>
    <font>
      <i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lightDown"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gray0625"/>
    </fill>
    <fill>
      <patternFill patternType="solid">
        <fgColor indexed="13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5">
    <xf numFmtId="0" fontId="0" fillId="0" borderId="0" xfId="0"/>
    <xf numFmtId="0" fontId="4" fillId="0" borderId="0" xfId="0" applyFont="1"/>
    <xf numFmtId="3" fontId="0" fillId="0" borderId="0" xfId="0" applyNumberFormat="1"/>
    <xf numFmtId="5" fontId="0" fillId="0" borderId="0" xfId="0" applyNumberFormat="1"/>
    <xf numFmtId="5" fontId="0" fillId="0" borderId="1" xfId="0" applyNumberFormat="1" applyBorder="1"/>
    <xf numFmtId="0" fontId="5" fillId="0" borderId="0" xfId="0" applyFont="1"/>
    <xf numFmtId="5" fontId="5" fillId="0" borderId="0" xfId="0" applyNumberFormat="1" applyFont="1"/>
    <xf numFmtId="0" fontId="1" fillId="0" borderId="0" xfId="0" applyFont="1"/>
    <xf numFmtId="5" fontId="1" fillId="0" borderId="0" xfId="0" applyNumberFormat="1" applyFont="1"/>
    <xf numFmtId="5" fontId="4" fillId="0" borderId="2" xfId="0" applyNumberFormat="1" applyFont="1" applyBorder="1"/>
    <xf numFmtId="5" fontId="0" fillId="0" borderId="2" xfId="0" applyNumberFormat="1" applyBorder="1"/>
    <xf numFmtId="5" fontId="0" fillId="0" borderId="3" xfId="0" applyNumberFormat="1" applyBorder="1"/>
    <xf numFmtId="5" fontId="0" fillId="0" borderId="4" xfId="0" applyNumberFormat="1" applyBorder="1"/>
    <xf numFmtId="0" fontId="3" fillId="0" borderId="0" xfId="0" applyFont="1"/>
    <xf numFmtId="5" fontId="3" fillId="0" borderId="5" xfId="0" applyNumberFormat="1" applyFont="1" applyBorder="1" applyAlignment="1">
      <alignment horizontal="centerContinuous"/>
    </xf>
    <xf numFmtId="5" fontId="7" fillId="0" borderId="6" xfId="0" applyNumberFormat="1" applyFont="1" applyBorder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7" xfId="0" applyFont="1" applyBorder="1" applyAlignment="1">
      <alignment horizontal="center"/>
    </xf>
    <xf numFmtId="0" fontId="2" fillId="0" borderId="0" xfId="0" applyFont="1"/>
    <xf numFmtId="164" fontId="0" fillId="0" borderId="0" xfId="0" applyNumberFormat="1"/>
    <xf numFmtId="164" fontId="4" fillId="0" borderId="0" xfId="0" applyNumberFormat="1" applyFont="1"/>
    <xf numFmtId="164" fontId="7" fillId="0" borderId="8" xfId="0" applyNumberFormat="1" applyFont="1" applyBorder="1" applyAlignment="1">
      <alignment horizontal="centerContinuous"/>
    </xf>
    <xf numFmtId="164" fontId="3" fillId="0" borderId="9" xfId="0" applyNumberFormat="1" applyFont="1" applyBorder="1" applyAlignment="1">
      <alignment horizontal="center"/>
    </xf>
    <xf numFmtId="0" fontId="8" fillId="0" borderId="0" xfId="0" applyFont="1" applyAlignment="1">
      <alignment horizontal="centerContinuous"/>
    </xf>
    <xf numFmtId="164" fontId="4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0" fontId="8" fillId="0" borderId="0" xfId="0" applyFont="1" applyAlignment="1">
      <alignment horizontal="left"/>
    </xf>
    <xf numFmtId="5" fontId="0" fillId="0" borderId="0" xfId="0" applyNumberFormat="1" applyBorder="1"/>
    <xf numFmtId="164" fontId="3" fillId="0" borderId="10" xfId="0" applyNumberFormat="1" applyFont="1" applyFill="1" applyBorder="1" applyAlignment="1">
      <alignment horizontal="centerContinuous"/>
    </xf>
    <xf numFmtId="5" fontId="3" fillId="0" borderId="5" xfId="0" applyNumberFormat="1" applyFont="1" applyFill="1" applyBorder="1"/>
    <xf numFmtId="164" fontId="7" fillId="0" borderId="8" xfId="0" applyNumberFormat="1" applyFont="1" applyFill="1" applyBorder="1" applyAlignment="1">
      <alignment horizontal="centerContinuous"/>
    </xf>
    <xf numFmtId="164" fontId="3" fillId="0" borderId="9" xfId="0" applyNumberFormat="1" applyFont="1" applyFill="1" applyBorder="1" applyAlignment="1">
      <alignment horizontal="center"/>
    </xf>
    <xf numFmtId="5" fontId="3" fillId="0" borderId="7" xfId="0" applyNumberFormat="1" applyFont="1" applyFill="1" applyBorder="1" applyAlignment="1">
      <alignment horizontal="center"/>
    </xf>
    <xf numFmtId="5" fontId="7" fillId="0" borderId="6" xfId="0" applyNumberFormat="1" applyFont="1" applyFill="1" applyBorder="1" applyAlignment="1">
      <alignment horizontal="centerContinuous"/>
    </xf>
    <xf numFmtId="164" fontId="3" fillId="0" borderId="10" xfId="0" applyNumberFormat="1" applyFont="1" applyBorder="1" applyAlignment="1"/>
    <xf numFmtId="5" fontId="3" fillId="0" borderId="5" xfId="0" applyNumberFormat="1" applyFont="1" applyBorder="1" applyAlignment="1"/>
    <xf numFmtId="0" fontId="3" fillId="0" borderId="7" xfId="0" applyFont="1" applyFill="1" applyBorder="1" applyAlignment="1">
      <alignment horizontal="center"/>
    </xf>
    <xf numFmtId="5" fontId="8" fillId="0" borderId="0" xfId="0" applyNumberFormat="1" applyFont="1" applyAlignment="1"/>
    <xf numFmtId="38" fontId="0" fillId="0" borderId="0" xfId="0" applyNumberFormat="1"/>
    <xf numFmtId="38" fontId="3" fillId="0" borderId="11" xfId="0" applyNumberFormat="1" applyFont="1" applyFill="1" applyBorder="1" applyAlignment="1">
      <alignment horizontal="centerContinuous"/>
    </xf>
    <xf numFmtId="38" fontId="3" fillId="0" borderId="12" xfId="0" applyNumberFormat="1" applyFont="1" applyFill="1" applyBorder="1" applyAlignment="1">
      <alignment horizontal="center"/>
    </xf>
    <xf numFmtId="38" fontId="4" fillId="0" borderId="0" xfId="0" applyNumberFormat="1" applyFont="1"/>
    <xf numFmtId="38" fontId="0" fillId="0" borderId="13" xfId="0" applyNumberFormat="1" applyBorder="1"/>
    <xf numFmtId="38" fontId="7" fillId="0" borderId="14" xfId="0" applyNumberFormat="1" applyFont="1" applyFill="1" applyBorder="1" applyAlignment="1">
      <alignment horizontal="centerContinuous"/>
    </xf>
    <xf numFmtId="38" fontId="3" fillId="0" borderId="11" xfId="0" applyNumberFormat="1" applyFont="1" applyBorder="1" applyAlignment="1">
      <alignment horizontal="centerContinuous"/>
    </xf>
    <xf numFmtId="38" fontId="7" fillId="0" borderId="14" xfId="0" applyNumberFormat="1" applyFont="1" applyBorder="1" applyAlignment="1">
      <alignment horizontal="centerContinuous"/>
    </xf>
    <xf numFmtId="38" fontId="3" fillId="0" borderId="11" xfId="0" applyNumberFormat="1" applyFont="1" applyBorder="1" applyAlignment="1"/>
    <xf numFmtId="38" fontId="4" fillId="0" borderId="13" xfId="0" applyNumberFormat="1" applyFont="1" applyBorder="1" applyAlignment="1">
      <alignment horizontal="center"/>
    </xf>
    <xf numFmtId="38" fontId="8" fillId="0" borderId="0" xfId="0" applyNumberFormat="1" applyFont="1" applyAlignment="1"/>
    <xf numFmtId="38" fontId="1" fillId="0" borderId="0" xfId="0" applyNumberFormat="1" applyFont="1"/>
    <xf numFmtId="38" fontId="5" fillId="0" borderId="0" xfId="0" applyNumberFormat="1" applyFont="1"/>
    <xf numFmtId="38" fontId="3" fillId="0" borderId="0" xfId="0" applyNumberFormat="1" applyFont="1" applyAlignment="1">
      <alignment horizontal="center"/>
    </xf>
    <xf numFmtId="5" fontId="0" fillId="0" borderId="15" xfId="0" applyNumberFormat="1" applyBorder="1"/>
    <xf numFmtId="40" fontId="0" fillId="0" borderId="0" xfId="0" applyNumberFormat="1"/>
    <xf numFmtId="40" fontId="0" fillId="0" borderId="15" xfId="0" applyNumberFormat="1" applyBorder="1"/>
    <xf numFmtId="164" fontId="4" fillId="0" borderId="0" xfId="0" applyNumberFormat="1" applyFont="1" applyBorder="1"/>
    <xf numFmtId="38" fontId="4" fillId="0" borderId="0" xfId="0" applyNumberFormat="1" applyFont="1" applyBorder="1"/>
    <xf numFmtId="38" fontId="0" fillId="0" borderId="0" xfId="0" applyNumberFormat="1" applyBorder="1"/>
    <xf numFmtId="0" fontId="0" fillId="2" borderId="0" xfId="0" applyFill="1"/>
    <xf numFmtId="38" fontId="0" fillId="2" borderId="0" xfId="0" applyNumberFormat="1" applyFill="1"/>
    <xf numFmtId="5" fontId="0" fillId="2" borderId="0" xfId="0" applyNumberFormat="1" applyFill="1"/>
    <xf numFmtId="164" fontId="0" fillId="2" borderId="0" xfId="0" applyNumberFormat="1" applyFill="1"/>
    <xf numFmtId="0" fontId="4" fillId="0" borderId="0" xfId="0" applyFont="1" applyAlignment="1">
      <alignment horizontal="right"/>
    </xf>
    <xf numFmtId="0" fontId="0" fillId="0" borderId="0" xfId="0" quotePrefix="1"/>
    <xf numFmtId="38" fontId="0" fillId="0" borderId="0" xfId="0" quotePrefix="1" applyNumberFormat="1"/>
    <xf numFmtId="0" fontId="4" fillId="0" borderId="0" xfId="0" applyFont="1" applyAlignment="1">
      <alignment horizontal="center"/>
    </xf>
    <xf numFmtId="0" fontId="0" fillId="0" borderId="0" xfId="0" applyFill="1"/>
    <xf numFmtId="38" fontId="0" fillId="0" borderId="0" xfId="0" applyNumberFormat="1" applyFill="1"/>
    <xf numFmtId="5" fontId="0" fillId="0" borderId="0" xfId="0" applyNumberFormat="1" applyFill="1"/>
    <xf numFmtId="164" fontId="0" fillId="0" borderId="0" xfId="0" applyNumberFormat="1" applyFill="1"/>
    <xf numFmtId="5" fontId="1" fillId="0" borderId="0" xfId="0" applyNumberFormat="1" applyFont="1" applyFill="1" applyAlignment="1">
      <alignment horizontal="center"/>
    </xf>
    <xf numFmtId="5" fontId="1" fillId="0" borderId="8" xfId="0" applyNumberFormat="1" applyFont="1" applyFill="1" applyBorder="1" applyAlignment="1">
      <alignment horizontal="center"/>
    </xf>
    <xf numFmtId="5" fontId="0" fillId="0" borderId="16" xfId="0" applyNumberFormat="1" applyBorder="1"/>
    <xf numFmtId="5" fontId="0" fillId="0" borderId="17" xfId="0" applyNumberFormat="1" applyBorder="1"/>
    <xf numFmtId="5" fontId="0" fillId="0" borderId="18" xfId="0" applyNumberFormat="1" applyBorder="1"/>
    <xf numFmtId="5" fontId="0" fillId="0" borderId="10" xfId="0" applyNumberFormat="1" applyBorder="1"/>
    <xf numFmtId="164" fontId="0" fillId="0" borderId="10" xfId="0" applyNumberFormat="1" applyBorder="1"/>
    <xf numFmtId="5" fontId="0" fillId="0" borderId="5" xfId="0" applyNumberFormat="1" applyBorder="1"/>
    <xf numFmtId="0" fontId="2" fillId="0" borderId="19" xfId="0" applyFont="1" applyBorder="1"/>
    <xf numFmtId="0" fontId="0" fillId="0" borderId="19" xfId="0" applyBorder="1"/>
    <xf numFmtId="5" fontId="0" fillId="0" borderId="19" xfId="0" applyNumberFormat="1" applyBorder="1"/>
    <xf numFmtId="38" fontId="0" fillId="0" borderId="20" xfId="0" applyNumberFormat="1" applyBorder="1"/>
    <xf numFmtId="164" fontId="0" fillId="0" borderId="19" xfId="0" applyNumberFormat="1" applyBorder="1"/>
    <xf numFmtId="5" fontId="0" fillId="0" borderId="21" xfId="0" applyNumberFormat="1" applyBorder="1"/>
    <xf numFmtId="38" fontId="0" fillId="0" borderId="19" xfId="0" applyNumberFormat="1" applyBorder="1"/>
    <xf numFmtId="5" fontId="0" fillId="0" borderId="22" xfId="0" applyNumberFormat="1" applyBorder="1"/>
    <xf numFmtId="5" fontId="0" fillId="0" borderId="23" xfId="0" applyNumberFormat="1" applyBorder="1"/>
    <xf numFmtId="0" fontId="2" fillId="0" borderId="24" xfId="0" applyFont="1" applyBorder="1"/>
    <xf numFmtId="0" fontId="0" fillId="0" borderId="24" xfId="0" applyBorder="1"/>
    <xf numFmtId="3" fontId="2" fillId="0" borderId="24" xfId="0" applyNumberFormat="1" applyFont="1" applyBorder="1"/>
    <xf numFmtId="3" fontId="0" fillId="0" borderId="24" xfId="0" applyNumberFormat="1" applyBorder="1"/>
    <xf numFmtId="38" fontId="0" fillId="0" borderId="24" xfId="0" applyNumberFormat="1" applyBorder="1"/>
    <xf numFmtId="38" fontId="0" fillId="0" borderId="25" xfId="0" applyNumberFormat="1" applyBorder="1"/>
    <xf numFmtId="164" fontId="0" fillId="0" borderId="24" xfId="0" applyNumberFormat="1" applyBorder="1"/>
    <xf numFmtId="38" fontId="0" fillId="0" borderId="26" xfId="0" applyNumberFormat="1" applyBorder="1"/>
    <xf numFmtId="164" fontId="0" fillId="0" borderId="27" xfId="0" applyNumberFormat="1" applyBorder="1"/>
    <xf numFmtId="38" fontId="0" fillId="0" borderId="28" xfId="0" applyNumberFormat="1" applyBorder="1"/>
    <xf numFmtId="164" fontId="0" fillId="0" borderId="29" xfId="0" applyNumberFormat="1" applyBorder="1"/>
    <xf numFmtId="38" fontId="0" fillId="0" borderId="30" xfId="0" applyNumberFormat="1" applyBorder="1"/>
    <xf numFmtId="38" fontId="0" fillId="0" borderId="31" xfId="0" applyNumberFormat="1" applyBorder="1"/>
    <xf numFmtId="38" fontId="0" fillId="0" borderId="29" xfId="0" applyNumberFormat="1" applyBorder="1"/>
    <xf numFmtId="38" fontId="0" fillId="0" borderId="32" xfId="0" applyNumberFormat="1" applyBorder="1"/>
    <xf numFmtId="38" fontId="0" fillId="0" borderId="33" xfId="0" applyNumberFormat="1" applyBorder="1"/>
    <xf numFmtId="0" fontId="2" fillId="0" borderId="34" xfId="0" applyFont="1" applyBorder="1"/>
    <xf numFmtId="0" fontId="0" fillId="0" borderId="34" xfId="0" applyBorder="1"/>
    <xf numFmtId="0" fontId="11" fillId="0" borderId="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5" fontId="12" fillId="0" borderId="0" xfId="0" applyNumberFormat="1" applyFont="1" applyAlignment="1">
      <alignment horizontal="right"/>
    </xf>
    <xf numFmtId="0" fontId="8" fillId="0" borderId="0" xfId="0" applyFont="1"/>
    <xf numFmtId="0" fontId="3" fillId="0" borderId="0" xfId="0" applyFont="1" applyAlignment="1">
      <alignment horizontal="left"/>
    </xf>
    <xf numFmtId="164" fontId="3" fillId="0" borderId="11" xfId="0" applyNumberFormat="1" applyFont="1" applyBorder="1" applyAlignment="1"/>
    <xf numFmtId="164" fontId="3" fillId="0" borderId="11" xfId="0" applyNumberFormat="1" applyFont="1" applyFill="1" applyBorder="1" applyAlignment="1">
      <alignment horizontal="centerContinuous"/>
    </xf>
    <xf numFmtId="5" fontId="3" fillId="0" borderId="5" xfId="0" applyNumberFormat="1" applyFont="1" applyFill="1" applyBorder="1" applyAlignment="1">
      <alignment horizontal="centerContinuous"/>
    </xf>
    <xf numFmtId="164" fontId="7" fillId="0" borderId="14" xfId="0" applyNumberFormat="1" applyFont="1" applyBorder="1" applyAlignment="1">
      <alignment horizontal="centerContinuous"/>
    </xf>
    <xf numFmtId="5" fontId="3" fillId="0" borderId="6" xfId="0" applyNumberFormat="1" applyFont="1" applyBorder="1" applyAlignment="1">
      <alignment horizontal="centerContinuous"/>
    </xf>
    <xf numFmtId="164" fontId="3" fillId="0" borderId="12" xfId="0" applyNumberFormat="1" applyFont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0" fillId="0" borderId="13" xfId="0" applyNumberFormat="1" applyBorder="1"/>
    <xf numFmtId="0" fontId="4" fillId="0" borderId="36" xfId="0" applyFont="1" applyBorder="1"/>
    <xf numFmtId="0" fontId="0" fillId="0" borderId="36" xfId="0" applyBorder="1"/>
    <xf numFmtId="5" fontId="0" fillId="0" borderId="36" xfId="0" applyNumberFormat="1" applyBorder="1"/>
    <xf numFmtId="164" fontId="0" fillId="0" borderId="37" xfId="0" applyNumberFormat="1" applyBorder="1"/>
    <xf numFmtId="5" fontId="0" fillId="0" borderId="38" xfId="0" applyNumberFormat="1" applyBorder="1"/>
    <xf numFmtId="164" fontId="0" fillId="0" borderId="36" xfId="0" applyNumberFormat="1" applyBorder="1"/>
    <xf numFmtId="0" fontId="2" fillId="0" borderId="36" xfId="0" applyFont="1" applyBorder="1"/>
    <xf numFmtId="0" fontId="0" fillId="0" borderId="39" xfId="0" applyBorder="1"/>
    <xf numFmtId="164" fontId="0" fillId="0" borderId="40" xfId="0" applyNumberFormat="1" applyBorder="1"/>
    <xf numFmtId="164" fontId="0" fillId="0" borderId="41" xfId="0" applyNumberFormat="1" applyBorder="1"/>
    <xf numFmtId="164" fontId="0" fillId="0" borderId="28" xfId="0" applyNumberFormat="1" applyBorder="1"/>
    <xf numFmtId="0" fontId="1" fillId="0" borderId="36" xfId="0" applyFont="1" applyBorder="1"/>
    <xf numFmtId="40" fontId="0" fillId="0" borderId="36" xfId="0" applyNumberFormat="1" applyBorder="1"/>
    <xf numFmtId="40" fontId="5" fillId="0" borderId="0" xfId="0" applyNumberFormat="1" applyFont="1"/>
    <xf numFmtId="40" fontId="0" fillId="0" borderId="8" xfId="0" applyNumberFormat="1" applyBorder="1"/>
    <xf numFmtId="40" fontId="0" fillId="0" borderId="0" xfId="0" applyNumberFormat="1" applyBorder="1"/>
    <xf numFmtId="40" fontId="0" fillId="0" borderId="4" xfId="0" applyNumberFormat="1" applyBorder="1"/>
    <xf numFmtId="40" fontId="0" fillId="0" borderId="42" xfId="0" applyNumberFormat="1" applyBorder="1"/>
    <xf numFmtId="40" fontId="0" fillId="0" borderId="2" xfId="0" applyNumberFormat="1" applyBorder="1"/>
    <xf numFmtId="40" fontId="0" fillId="0" borderId="38" xfId="0" applyNumberFormat="1" applyBorder="1"/>
    <xf numFmtId="40" fontId="0" fillId="0" borderId="3" xfId="0" applyNumberFormat="1" applyBorder="1"/>
    <xf numFmtId="38" fontId="0" fillId="0" borderId="27" xfId="0" applyNumberFormat="1" applyBorder="1"/>
    <xf numFmtId="38" fontId="0" fillId="0" borderId="43" xfId="0" applyNumberFormat="1" applyBorder="1"/>
    <xf numFmtId="3" fontId="2" fillId="0" borderId="34" xfId="0" applyNumberFormat="1" applyFont="1" applyBorder="1"/>
    <xf numFmtId="3" fontId="0" fillId="0" borderId="34" xfId="0" applyNumberFormat="1" applyBorder="1"/>
    <xf numFmtId="0" fontId="13" fillId="0" borderId="0" xfId="0" applyFont="1"/>
    <xf numFmtId="164" fontId="1" fillId="0" borderId="0" xfId="0" applyNumberFormat="1" applyFont="1" applyAlignment="1">
      <alignment horizontal="center"/>
    </xf>
    <xf numFmtId="0" fontId="3" fillId="0" borderId="44" xfId="0" applyFont="1" applyBorder="1" applyAlignment="1">
      <alignment horizontal="center"/>
    </xf>
    <xf numFmtId="164" fontId="1" fillId="0" borderId="45" xfId="0" applyNumberFormat="1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0" fillId="0" borderId="46" xfId="0" applyBorder="1"/>
    <xf numFmtId="164" fontId="1" fillId="0" borderId="46" xfId="0" applyNumberFormat="1" applyFont="1" applyBorder="1" applyAlignment="1">
      <alignment horizontal="center"/>
    </xf>
    <xf numFmtId="164" fontId="0" fillId="0" borderId="46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47" xfId="0" applyNumberFormat="1" applyBorder="1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7" fillId="0" borderId="0" xfId="0" applyFont="1"/>
    <xf numFmtId="0" fontId="19" fillId="0" borderId="0" xfId="0" applyFont="1"/>
    <xf numFmtId="5" fontId="4" fillId="0" borderId="0" xfId="0" applyNumberFormat="1" applyFont="1" applyBorder="1"/>
    <xf numFmtId="0" fontId="3" fillId="0" borderId="6" xfId="0" applyFont="1" applyFill="1" applyBorder="1" applyAlignment="1">
      <alignment horizontal="centerContinuous"/>
    </xf>
    <xf numFmtId="38" fontId="3" fillId="0" borderId="10" xfId="0" applyNumberFormat="1" applyFont="1" applyBorder="1" applyAlignment="1"/>
    <xf numFmtId="38" fontId="21" fillId="0" borderId="9" xfId="0" applyNumberFormat="1" applyFont="1" applyBorder="1" applyAlignment="1">
      <alignment horizontal="center"/>
    </xf>
    <xf numFmtId="38" fontId="3" fillId="0" borderId="8" xfId="0" applyNumberFormat="1" applyFont="1" applyBorder="1" applyAlignment="1">
      <alignment horizontal="centerContinuous"/>
    </xf>
    <xf numFmtId="5" fontId="0" fillId="0" borderId="24" xfId="0" applyNumberFormat="1" applyBorder="1"/>
    <xf numFmtId="5" fontId="0" fillId="0" borderId="27" xfId="0" applyNumberFormat="1" applyBorder="1"/>
    <xf numFmtId="5" fontId="0" fillId="0" borderId="29" xfId="0" applyNumberFormat="1" applyBorder="1"/>
    <xf numFmtId="5" fontId="3" fillId="0" borderId="7" xfId="0" applyNumberFormat="1" applyFont="1" applyBorder="1" applyAlignment="1">
      <alignment horizontal="right"/>
    </xf>
    <xf numFmtId="38" fontId="3" fillId="0" borderId="12" xfId="0" applyNumberFormat="1" applyFont="1" applyBorder="1" applyAlignment="1">
      <alignment horizontal="centerContinuous"/>
    </xf>
    <xf numFmtId="38" fontId="3" fillId="0" borderId="9" xfId="0" applyNumberFormat="1" applyFont="1" applyBorder="1" applyAlignment="1">
      <alignment horizontal="centerContinuous"/>
    </xf>
    <xf numFmtId="0" fontId="0" fillId="0" borderId="10" xfId="0" applyBorder="1"/>
    <xf numFmtId="5" fontId="0" fillId="0" borderId="32" xfId="0" applyNumberFormat="1" applyBorder="1"/>
    <xf numFmtId="5" fontId="0" fillId="0" borderId="33" xfId="0" applyNumberFormat="1" applyBorder="1"/>
    <xf numFmtId="5" fontId="3" fillId="0" borderId="48" xfId="0" applyNumberFormat="1" applyFont="1" applyFill="1" applyBorder="1" applyAlignment="1">
      <alignment horizontal="center"/>
    </xf>
    <xf numFmtId="38" fontId="21" fillId="0" borderId="49" xfId="0" applyNumberFormat="1" applyFont="1" applyFill="1" applyBorder="1" applyAlignment="1">
      <alignment horizontal="center"/>
    </xf>
    <xf numFmtId="164" fontId="3" fillId="0" borderId="49" xfId="0" applyNumberFormat="1" applyFont="1" applyBorder="1" applyAlignment="1">
      <alignment horizontal="center"/>
    </xf>
    <xf numFmtId="164" fontId="10" fillId="0" borderId="49" xfId="0" applyNumberFormat="1" applyFont="1" applyBorder="1" applyAlignment="1">
      <alignment horizontal="center"/>
    </xf>
    <xf numFmtId="5" fontId="3" fillId="0" borderId="10" xfId="0" applyNumberFormat="1" applyFont="1" applyBorder="1" applyAlignment="1"/>
    <xf numFmtId="5" fontId="3" fillId="0" borderId="8" xfId="0" applyNumberFormat="1" applyFont="1" applyBorder="1" applyAlignment="1">
      <alignment horizontal="centerContinuous"/>
    </xf>
    <xf numFmtId="40" fontId="0" fillId="0" borderId="44" xfId="0" applyNumberFormat="1" applyBorder="1"/>
    <xf numFmtId="40" fontId="0" fillId="0" borderId="1" xfId="0" applyNumberFormat="1" applyBorder="1"/>
    <xf numFmtId="5" fontId="3" fillId="0" borderId="49" xfId="0" applyNumberFormat="1" applyFont="1" applyBorder="1" applyAlignment="1">
      <alignment horizontal="center"/>
    </xf>
    <xf numFmtId="5" fontId="3" fillId="0" borderId="48" xfId="0" applyNumberFormat="1" applyFont="1" applyBorder="1" applyAlignment="1">
      <alignment horizontal="center"/>
    </xf>
    <xf numFmtId="40" fontId="0" fillId="0" borderId="50" xfId="0" applyNumberFormat="1" applyBorder="1"/>
    <xf numFmtId="40" fontId="0" fillId="0" borderId="51" xfId="0" applyNumberFormat="1" applyBorder="1"/>
    <xf numFmtId="40" fontId="0" fillId="0" borderId="52" xfId="0" applyNumberFormat="1" applyBorder="1"/>
    <xf numFmtId="38" fontId="7" fillId="0" borderId="8" xfId="0" applyNumberFormat="1" applyFont="1" applyFill="1" applyBorder="1" applyAlignment="1">
      <alignment horizontal="centerContinuous"/>
    </xf>
    <xf numFmtId="0" fontId="22" fillId="0" borderId="0" xfId="0" applyFont="1" applyBorder="1"/>
    <xf numFmtId="0" fontId="17" fillId="0" borderId="0" xfId="0" applyFont="1" applyBorder="1"/>
    <xf numFmtId="164" fontId="0" fillId="0" borderId="53" xfId="0" applyNumberFormat="1" applyBorder="1"/>
    <xf numFmtId="40" fontId="0" fillId="0" borderId="39" xfId="0" applyNumberFormat="1" applyBorder="1"/>
    <xf numFmtId="0" fontId="23" fillId="0" borderId="0" xfId="0" applyFont="1"/>
    <xf numFmtId="0" fontId="23" fillId="0" borderId="0" xfId="0" quotePrefix="1" applyFont="1" applyAlignment="1">
      <alignment horizontal="left"/>
    </xf>
    <xf numFmtId="3" fontId="0" fillId="0" borderId="47" xfId="0" applyNumberFormat="1" applyBorder="1"/>
    <xf numFmtId="0" fontId="1" fillId="0" borderId="44" xfId="0" applyFont="1" applyBorder="1" applyAlignment="1">
      <alignment horizontal="centerContinuous"/>
    </xf>
    <xf numFmtId="0" fontId="0" fillId="0" borderId="54" xfId="0" applyBorder="1"/>
    <xf numFmtId="0" fontId="2" fillId="0" borderId="54" xfId="0" quotePrefix="1" applyFont="1" applyBorder="1"/>
    <xf numFmtId="0" fontId="0" fillId="0" borderId="55" xfId="0" applyBorder="1"/>
    <xf numFmtId="0" fontId="0" fillId="0" borderId="56" xfId="0" applyBorder="1"/>
    <xf numFmtId="0" fontId="14" fillId="0" borderId="0" xfId="0" applyFont="1" applyBorder="1"/>
    <xf numFmtId="0" fontId="24" fillId="0" borderId="0" xfId="0" applyFont="1" applyAlignment="1">
      <alignment horizontal="center"/>
    </xf>
    <xf numFmtId="0" fontId="25" fillId="0" borderId="0" xfId="0" applyFont="1"/>
    <xf numFmtId="0" fontId="26" fillId="0" borderId="44" xfId="0" applyFont="1" applyBorder="1" applyAlignment="1">
      <alignment horizontal="centerContinuous"/>
    </xf>
    <xf numFmtId="0" fontId="25" fillId="0" borderId="29" xfId="0" applyFont="1" applyBorder="1"/>
    <xf numFmtId="0" fontId="27" fillId="0" borderId="29" xfId="0" quotePrefix="1" applyFont="1" applyBorder="1"/>
    <xf numFmtId="0" fontId="28" fillId="0" borderId="29" xfId="0" applyFont="1" applyBorder="1" applyAlignment="1"/>
    <xf numFmtId="0" fontId="25" fillId="0" borderId="57" xfId="0" applyFont="1" applyBorder="1"/>
    <xf numFmtId="0" fontId="29" fillId="0" borderId="0" xfId="0" applyFont="1"/>
    <xf numFmtId="0" fontId="3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5" fontId="9" fillId="0" borderId="8" xfId="0" applyNumberFormat="1" applyFont="1" applyBorder="1" applyAlignment="1">
      <alignment horizontal="center"/>
    </xf>
    <xf numFmtId="38" fontId="0" fillId="0" borderId="19" xfId="0" applyNumberFormat="1" applyBorder="1" applyAlignment="1"/>
    <xf numFmtId="38" fontId="0" fillId="0" borderId="22" xfId="0" applyNumberFormat="1" applyBorder="1"/>
    <xf numFmtId="38" fontId="0" fillId="0" borderId="15" xfId="0" applyNumberFormat="1" applyBorder="1"/>
    <xf numFmtId="38" fontId="0" fillId="0" borderId="1" xfId="0" applyNumberFormat="1" applyBorder="1"/>
    <xf numFmtId="5" fontId="0" fillId="0" borderId="15" xfId="0" applyNumberFormat="1" applyFill="1" applyBorder="1"/>
    <xf numFmtId="0" fontId="5" fillId="0" borderId="0" xfId="0" applyFont="1" applyBorder="1"/>
    <xf numFmtId="3" fontId="0" fillId="0" borderId="19" xfId="0" applyNumberFormat="1" applyBorder="1"/>
    <xf numFmtId="38" fontId="3" fillId="0" borderId="15" xfId="0" applyNumberFormat="1" applyFont="1" applyBorder="1" applyAlignment="1">
      <alignment horizontal="center"/>
    </xf>
    <xf numFmtId="0" fontId="3" fillId="0" borderId="58" xfId="0" applyFont="1" applyBorder="1"/>
    <xf numFmtId="0" fontId="0" fillId="0" borderId="22" xfId="0" applyBorder="1"/>
    <xf numFmtId="0" fontId="0" fillId="0" borderId="59" xfId="0" applyBorder="1"/>
    <xf numFmtId="0" fontId="32" fillId="0" borderId="0" xfId="0" applyFont="1" applyAlignment="1">
      <alignment horizontal="center"/>
    </xf>
    <xf numFmtId="0" fontId="0" fillId="0" borderId="15" xfId="0" applyBorder="1"/>
    <xf numFmtId="0" fontId="32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6" fillId="0" borderId="0" xfId="0" applyFont="1" applyAlignment="1">
      <alignment horizontal="right"/>
    </xf>
    <xf numFmtId="0" fontId="37" fillId="0" borderId="10" xfId="0" applyFont="1" applyBorder="1" applyAlignment="1">
      <alignment horizontal="center"/>
    </xf>
    <xf numFmtId="0" fontId="10" fillId="0" borderId="60" xfId="0" applyFont="1" applyBorder="1" applyAlignment="1">
      <alignment horizontal="centerContinuous"/>
    </xf>
    <xf numFmtId="5" fontId="9" fillId="0" borderId="61" xfId="0" applyNumberFormat="1" applyFont="1" applyBorder="1" applyAlignment="1">
      <alignment horizontal="centerContinuous"/>
    </xf>
    <xf numFmtId="0" fontId="10" fillId="0" borderId="58" xfId="0" applyFont="1" applyBorder="1" applyAlignment="1">
      <alignment horizontal="centerContinuous"/>
    </xf>
    <xf numFmtId="0" fontId="38" fillId="0" borderId="0" xfId="0" applyFont="1" applyAlignment="1">
      <alignment horizontal="right"/>
    </xf>
    <xf numFmtId="5" fontId="39" fillId="0" borderId="62" xfId="0" applyNumberFormat="1" applyFont="1" applyBorder="1" applyAlignment="1">
      <alignment horizontal="centerContinuous"/>
    </xf>
    <xf numFmtId="0" fontId="28" fillId="0" borderId="2" xfId="0" applyFont="1" applyBorder="1" applyAlignment="1"/>
    <xf numFmtId="0" fontId="32" fillId="0" borderId="0" xfId="0" applyFont="1" applyAlignment="1">
      <alignment horizontal="left"/>
    </xf>
    <xf numFmtId="0" fontId="28" fillId="0" borderId="21" xfId="0" applyFont="1" applyBorder="1" applyAlignment="1">
      <alignment horizontal="right"/>
    </xf>
    <xf numFmtId="38" fontId="0" fillId="0" borderId="0" xfId="0" applyNumberFormat="1" applyFill="1" applyBorder="1"/>
    <xf numFmtId="0" fontId="32" fillId="0" borderId="0" xfId="0" applyFont="1" applyBorder="1" applyAlignment="1">
      <alignment horizontal="right"/>
    </xf>
    <xf numFmtId="0" fontId="32" fillId="0" borderId="0" xfId="0" applyFont="1" applyBorder="1" applyAlignment="1">
      <alignment horizontal="center"/>
    </xf>
    <xf numFmtId="0" fontId="32" fillId="0" borderId="4" xfId="0" applyFont="1" applyBorder="1" applyAlignment="1">
      <alignment horizontal="left"/>
    </xf>
    <xf numFmtId="38" fontId="3" fillId="3" borderId="11" xfId="0" applyNumberFormat="1" applyFont="1" applyFill="1" applyBorder="1" applyAlignment="1">
      <alignment horizontal="centerContinuous"/>
    </xf>
    <xf numFmtId="5" fontId="3" fillId="3" borderId="5" xfId="0" applyNumberFormat="1" applyFont="1" applyFill="1" applyBorder="1" applyAlignment="1">
      <alignment horizontal="centerContinuous"/>
    </xf>
    <xf numFmtId="38" fontId="7" fillId="3" borderId="14" xfId="0" applyNumberFormat="1" applyFont="1" applyFill="1" applyBorder="1" applyAlignment="1">
      <alignment horizontal="centerContinuous"/>
    </xf>
    <xf numFmtId="0" fontId="3" fillId="3" borderId="6" xfId="0" applyFont="1" applyFill="1" applyBorder="1" applyAlignment="1">
      <alignment horizontal="centerContinuous"/>
    </xf>
    <xf numFmtId="164" fontId="3" fillId="3" borderId="12" xfId="0" applyNumberFormat="1" applyFont="1" applyFill="1" applyBorder="1" applyAlignment="1">
      <alignment horizontal="center"/>
    </xf>
    <xf numFmtId="5" fontId="3" fillId="3" borderId="7" xfId="0" applyNumberFormat="1" applyFont="1" applyFill="1" applyBorder="1" applyAlignment="1">
      <alignment horizontal="center"/>
    </xf>
    <xf numFmtId="5" fontId="7" fillId="3" borderId="6" xfId="0" applyNumberFormat="1" applyFont="1" applyFill="1" applyBorder="1" applyAlignment="1">
      <alignment horizontal="centerContinuous"/>
    </xf>
    <xf numFmtId="0" fontId="3" fillId="3" borderId="7" xfId="0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Continuous"/>
    </xf>
    <xf numFmtId="0" fontId="0" fillId="3" borderId="16" xfId="0" applyFill="1" applyBorder="1" applyAlignment="1">
      <alignment horizontal="centerContinuous"/>
    </xf>
    <xf numFmtId="38" fontId="6" fillId="3" borderId="12" xfId="0" applyNumberFormat="1" applyFont="1" applyFill="1" applyBorder="1" applyAlignment="1">
      <alignment horizontal="centerContinuous"/>
    </xf>
    <xf numFmtId="0" fontId="0" fillId="3" borderId="9" xfId="0" applyFill="1" applyBorder="1" applyAlignment="1">
      <alignment horizontal="centerContinuous"/>
    </xf>
    <xf numFmtId="164" fontId="0" fillId="3" borderId="9" xfId="0" applyNumberFormat="1" applyFill="1" applyBorder="1" applyAlignment="1">
      <alignment horizontal="centerContinuous"/>
    </xf>
    <xf numFmtId="5" fontId="0" fillId="3" borderId="9" xfId="0" applyNumberFormat="1" applyFill="1" applyBorder="1" applyAlignment="1">
      <alignment horizontal="centerContinuous"/>
    </xf>
    <xf numFmtId="5" fontId="0" fillId="3" borderId="7" xfId="0" applyNumberFormat="1" applyFill="1" applyBorder="1" applyAlignment="1">
      <alignment horizontal="centerContinuous"/>
    </xf>
    <xf numFmtId="164" fontId="3" fillId="4" borderId="11" xfId="0" applyNumberFormat="1" applyFont="1" applyFill="1" applyBorder="1" applyAlignment="1">
      <alignment horizontal="center"/>
    </xf>
    <xf numFmtId="5" fontId="3" fillId="4" borderId="5" xfId="0" applyNumberFormat="1" applyFont="1" applyFill="1" applyBorder="1" applyAlignment="1">
      <alignment horizontal="centerContinuous"/>
    </xf>
    <xf numFmtId="164" fontId="7" fillId="4" borderId="14" xfId="0" applyNumberFormat="1" applyFont="1" applyFill="1" applyBorder="1" applyAlignment="1">
      <alignment horizontal="centerContinuous"/>
    </xf>
    <xf numFmtId="5" fontId="3" fillId="4" borderId="6" xfId="0" applyNumberFormat="1" applyFont="1" applyFill="1" applyBorder="1" applyAlignment="1">
      <alignment horizontal="centerContinuous"/>
    </xf>
    <xf numFmtId="5" fontId="3" fillId="4" borderId="7" xfId="0" applyNumberFormat="1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Continuous"/>
    </xf>
    <xf numFmtId="164" fontId="7" fillId="3" borderId="8" xfId="0" applyNumberFormat="1" applyFont="1" applyFill="1" applyBorder="1" applyAlignment="1">
      <alignment horizontal="centerContinuous"/>
    </xf>
    <xf numFmtId="38" fontId="3" fillId="3" borderId="12" xfId="0" applyNumberFormat="1" applyFont="1" applyFill="1" applyBorder="1" applyAlignment="1">
      <alignment horizontal="center"/>
    </xf>
    <xf numFmtId="164" fontId="3" fillId="3" borderId="9" xfId="0" applyNumberFormat="1" applyFont="1" applyFill="1" applyBorder="1" applyAlignment="1">
      <alignment horizontal="center"/>
    </xf>
    <xf numFmtId="38" fontId="0" fillId="3" borderId="9" xfId="0" applyNumberFormat="1" applyFill="1" applyBorder="1" applyAlignment="1">
      <alignment horizontal="centerContinuous"/>
    </xf>
    <xf numFmtId="164" fontId="3" fillId="3" borderId="10" xfId="0" applyNumberFormat="1" applyFont="1" applyFill="1" applyBorder="1" applyAlignment="1">
      <alignment horizontal="center"/>
    </xf>
    <xf numFmtId="38" fontId="3" fillId="3" borderId="14" xfId="0" applyNumberFormat="1" applyFont="1" applyFill="1" applyBorder="1"/>
    <xf numFmtId="164" fontId="7" fillId="3" borderId="8" xfId="0" applyNumberFormat="1" applyFont="1" applyFill="1" applyBorder="1" applyAlignment="1">
      <alignment horizontal="center"/>
    </xf>
    <xf numFmtId="5" fontId="3" fillId="3" borderId="6" xfId="0" applyNumberFormat="1" applyFont="1" applyFill="1" applyBorder="1" applyAlignment="1"/>
    <xf numFmtId="38" fontId="3" fillId="3" borderId="10" xfId="0" applyNumberFormat="1" applyFont="1" applyFill="1" applyBorder="1" applyAlignment="1">
      <alignment horizontal="centerContinuous"/>
    </xf>
    <xf numFmtId="5" fontId="3" fillId="3" borderId="5" xfId="0" applyNumberFormat="1" applyFont="1" applyFill="1" applyBorder="1"/>
    <xf numFmtId="164" fontId="0" fillId="5" borderId="0" xfId="0" applyNumberFormat="1" applyFill="1"/>
    <xf numFmtId="164" fontId="0" fillId="5" borderId="15" xfId="0" applyNumberFormat="1" applyFill="1" applyBorder="1"/>
    <xf numFmtId="164" fontId="0" fillId="5" borderId="1" xfId="0" applyNumberFormat="1" applyFill="1" applyBorder="1"/>
    <xf numFmtId="38" fontId="0" fillId="5" borderId="11" xfId="0" applyNumberFormat="1" applyFill="1" applyBorder="1"/>
    <xf numFmtId="38" fontId="0" fillId="5" borderId="63" xfId="0" applyNumberFormat="1" applyFill="1" applyBorder="1"/>
    <xf numFmtId="38" fontId="0" fillId="5" borderId="64" xfId="0" applyNumberFormat="1" applyFill="1" applyBorder="1"/>
    <xf numFmtId="38" fontId="0" fillId="5" borderId="65" xfId="0" applyNumberFormat="1" applyFill="1" applyBorder="1"/>
    <xf numFmtId="38" fontId="0" fillId="5" borderId="0" xfId="0" applyNumberFormat="1" applyFill="1"/>
    <xf numFmtId="38" fontId="0" fillId="5" borderId="15" xfId="0" applyNumberFormat="1" applyFill="1" applyBorder="1"/>
    <xf numFmtId="38" fontId="0" fillId="5" borderId="1" xfId="0" applyNumberFormat="1" applyFill="1" applyBorder="1"/>
    <xf numFmtId="164" fontId="0" fillId="5" borderId="29" xfId="0" applyNumberFormat="1" applyFill="1" applyBorder="1"/>
    <xf numFmtId="164" fontId="0" fillId="5" borderId="32" xfId="0" applyNumberFormat="1" applyFill="1" applyBorder="1"/>
    <xf numFmtId="164" fontId="0" fillId="5" borderId="33" xfId="0" applyNumberFormat="1" applyFill="1" applyBorder="1"/>
    <xf numFmtId="38" fontId="0" fillId="5" borderId="10" xfId="0" applyNumberFormat="1" applyFill="1" applyBorder="1"/>
    <xf numFmtId="0" fontId="1" fillId="3" borderId="12" xfId="0" applyFont="1" applyFill="1" applyBorder="1" applyAlignment="1">
      <alignment horizontal="centerContinuous"/>
    </xf>
    <xf numFmtId="0" fontId="26" fillId="3" borderId="9" xfId="0" applyFont="1" applyFill="1" applyBorder="1" applyAlignment="1">
      <alignment horizontal="centerContinuous"/>
    </xf>
    <xf numFmtId="0" fontId="1" fillId="3" borderId="9" xfId="0" applyFont="1" applyFill="1" applyBorder="1" applyAlignment="1">
      <alignment horizontal="centerContinuous"/>
    </xf>
    <xf numFmtId="0" fontId="1" fillId="3" borderId="7" xfId="0" applyFont="1" applyFill="1" applyBorder="1" applyAlignment="1">
      <alignment horizontal="centerContinuous"/>
    </xf>
    <xf numFmtId="0" fontId="26" fillId="3" borderId="7" xfId="0" applyFont="1" applyFill="1" applyBorder="1" applyAlignment="1">
      <alignment horizontal="centerContinuous"/>
    </xf>
    <xf numFmtId="164" fontId="0" fillId="5" borderId="13" xfId="0" applyNumberFormat="1" applyFill="1" applyBorder="1"/>
    <xf numFmtId="164" fontId="0" fillId="5" borderId="53" xfId="0" applyNumberFormat="1" applyFill="1" applyBorder="1"/>
    <xf numFmtId="164" fontId="0" fillId="5" borderId="66" xfId="0" applyNumberFormat="1" applyFill="1" applyBorder="1"/>
    <xf numFmtId="38" fontId="0" fillId="0" borderId="67" xfId="0" applyNumberFormat="1" applyBorder="1"/>
    <xf numFmtId="37" fontId="0" fillId="0" borderId="0" xfId="0" applyNumberFormat="1"/>
    <xf numFmtId="0" fontId="0" fillId="0" borderId="0" xfId="0" applyAlignment="1">
      <alignment horizontal="right"/>
    </xf>
    <xf numFmtId="10" fontId="0" fillId="0" borderId="0" xfId="0" applyNumberFormat="1"/>
    <xf numFmtId="10" fontId="0" fillId="0" borderId="67" xfId="0" applyNumberFormat="1" applyBorder="1"/>
    <xf numFmtId="5" fontId="0" fillId="0" borderId="44" xfId="0" applyNumberFormat="1" applyBorder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41" fontId="0" fillId="0" borderId="0" xfId="0" applyNumberFormat="1"/>
    <xf numFmtId="38" fontId="41" fillId="0" borderId="0" xfId="0" applyNumberFormat="1" applyFont="1" applyAlignment="1">
      <alignment horizontal="right"/>
    </xf>
    <xf numFmtId="38" fontId="41" fillId="0" borderId="0" xfId="0" applyNumberFormat="1" applyFont="1" applyAlignment="1">
      <alignment horizontal="center"/>
    </xf>
    <xf numFmtId="5" fontId="0" fillId="0" borderId="67" xfId="0" applyNumberFormat="1" applyBorder="1"/>
    <xf numFmtId="6" fontId="0" fillId="0" borderId="67" xfId="0" applyNumberFormat="1" applyBorder="1"/>
    <xf numFmtId="0" fontId="44" fillId="0" borderId="0" xfId="0" applyFont="1" applyAlignment="1">
      <alignment horizontal="right"/>
    </xf>
    <xf numFmtId="5" fontId="42" fillId="0" borderId="44" xfId="0" applyNumberFormat="1" applyFont="1" applyBorder="1" applyAlignment="1">
      <alignment horizontal="center"/>
    </xf>
    <xf numFmtId="10" fontId="42" fillId="0" borderId="0" xfId="0" applyNumberFormat="1" applyFont="1"/>
    <xf numFmtId="10" fontId="42" fillId="0" borderId="67" xfId="0" applyNumberFormat="1" applyFont="1" applyBorder="1"/>
    <xf numFmtId="40" fontId="0" fillId="0" borderId="67" xfId="0" applyNumberFormat="1" applyBorder="1"/>
    <xf numFmtId="38" fontId="15" fillId="0" borderId="0" xfId="0" applyNumberFormat="1" applyFont="1" applyBorder="1" applyAlignment="1">
      <alignment horizontal="center"/>
    </xf>
    <xf numFmtId="38" fontId="41" fillId="0" borderId="0" xfId="0" applyNumberFormat="1" applyFont="1" applyBorder="1" applyAlignment="1">
      <alignment horizontal="center"/>
    </xf>
    <xf numFmtId="37" fontId="0" fillId="0" borderId="0" xfId="0" applyNumberFormat="1" applyBorder="1"/>
    <xf numFmtId="6" fontId="0" fillId="0" borderId="0" xfId="0" applyNumberFormat="1" applyBorder="1"/>
    <xf numFmtId="42" fontId="0" fillId="0" borderId="0" xfId="0" applyNumberFormat="1" applyBorder="1"/>
    <xf numFmtId="10" fontId="0" fillId="0" borderId="0" xfId="0" applyNumberFormat="1" applyBorder="1"/>
    <xf numFmtId="10" fontId="42" fillId="0" borderId="0" xfId="0" applyNumberFormat="1" applyFont="1" applyBorder="1"/>
    <xf numFmtId="0" fontId="33" fillId="0" borderId="68" xfId="0" applyFont="1" applyBorder="1" applyAlignment="1">
      <alignment horizontal="center"/>
    </xf>
    <xf numFmtId="38" fontId="0" fillId="0" borderId="69" xfId="0" applyNumberFormat="1" applyBorder="1"/>
    <xf numFmtId="164" fontId="0" fillId="0" borderId="1" xfId="0" applyNumberFormat="1" applyBorder="1"/>
    <xf numFmtId="0" fontId="33" fillId="0" borderId="70" xfId="0" applyFont="1" applyBorder="1" applyAlignment="1">
      <alignment horizontal="center"/>
    </xf>
    <xf numFmtId="37" fontId="0" fillId="0" borderId="2" xfId="0" applyNumberFormat="1" applyBorder="1"/>
    <xf numFmtId="6" fontId="0" fillId="0" borderId="71" xfId="0" applyNumberFormat="1" applyBorder="1"/>
    <xf numFmtId="42" fontId="0" fillId="0" borderId="2" xfId="0" applyNumberFormat="1" applyBorder="1"/>
    <xf numFmtId="42" fontId="0" fillId="0" borderId="71" xfId="0" applyNumberFormat="1" applyBorder="1"/>
    <xf numFmtId="0" fontId="43" fillId="0" borderId="0" xfId="0" applyFont="1"/>
    <xf numFmtId="0" fontId="0" fillId="0" borderId="0" xfId="0" applyAlignment="1">
      <alignment horizontal="center"/>
    </xf>
    <xf numFmtId="0" fontId="45" fillId="0" borderId="0" xfId="0" applyFont="1" applyBorder="1" applyAlignment="1">
      <alignment horizontal="left"/>
    </xf>
    <xf numFmtId="0" fontId="47" fillId="0" borderId="0" xfId="0" applyFont="1"/>
    <xf numFmtId="0" fontId="45" fillId="0" borderId="0" xfId="0" applyFont="1" applyBorder="1"/>
    <xf numFmtId="0" fontId="47" fillId="0" borderId="0" xfId="0" applyFont="1" applyBorder="1"/>
    <xf numFmtId="0" fontId="47" fillId="0" borderId="0" xfId="0" applyFont="1" applyAlignment="1">
      <alignment horizontal="centerContinuous"/>
    </xf>
    <xf numFmtId="0" fontId="45" fillId="0" borderId="0" xfId="0" applyFont="1"/>
    <xf numFmtId="0" fontId="0" fillId="0" borderId="58" xfId="0" applyBorder="1"/>
    <xf numFmtId="0" fontId="48" fillId="0" borderId="15" xfId="0" applyFont="1" applyBorder="1" applyAlignment="1">
      <alignment vertical="center" wrapText="1"/>
    </xf>
    <xf numFmtId="0" fontId="47" fillId="0" borderId="15" xfId="0" applyFont="1" applyBorder="1"/>
    <xf numFmtId="0" fontId="47" fillId="0" borderId="60" xfId="0" applyFont="1" applyBorder="1"/>
    <xf numFmtId="0" fontId="47" fillId="0" borderId="58" xfId="0" applyFont="1" applyBorder="1"/>
    <xf numFmtId="0" fontId="47" fillId="0" borderId="15" xfId="0" applyFont="1" applyBorder="1" applyAlignment="1">
      <alignment horizontal="center"/>
    </xf>
    <xf numFmtId="0" fontId="0" fillId="0" borderId="53" xfId="0" applyBorder="1"/>
    <xf numFmtId="0" fontId="48" fillId="0" borderId="44" xfId="0" applyFont="1" applyBorder="1" applyAlignment="1">
      <alignment vertical="center" wrapText="1"/>
    </xf>
    <xf numFmtId="0" fontId="47" fillId="0" borderId="44" xfId="0" applyFont="1" applyBorder="1"/>
    <xf numFmtId="0" fontId="47" fillId="0" borderId="3" xfId="0" applyFont="1" applyBorder="1"/>
    <xf numFmtId="0" fontId="47" fillId="0" borderId="53" xfId="0" applyFont="1" applyBorder="1"/>
    <xf numFmtId="0" fontId="49" fillId="0" borderId="44" xfId="0" applyFont="1" applyBorder="1"/>
    <xf numFmtId="0" fontId="45" fillId="0" borderId="0" xfId="0" applyFont="1" applyBorder="1" applyAlignment="1">
      <alignment horizontal="center"/>
    </xf>
    <xf numFmtId="0" fontId="45" fillId="0" borderId="72" xfId="0" applyFont="1" applyBorder="1" applyAlignment="1">
      <alignment horizontal="left"/>
    </xf>
    <xf numFmtId="0" fontId="45" fillId="0" borderId="70" xfId="0" applyFont="1" applyBorder="1" applyAlignment="1">
      <alignment horizontal="center"/>
    </xf>
    <xf numFmtId="0" fontId="45" fillId="0" borderId="72" xfId="0" applyFont="1" applyBorder="1" applyAlignment="1">
      <alignment horizontal="centerContinuous"/>
    </xf>
    <xf numFmtId="0" fontId="47" fillId="0" borderId="73" xfId="0" applyFont="1" applyBorder="1" applyAlignment="1">
      <alignment horizontal="centerContinuous"/>
    </xf>
    <xf numFmtId="0" fontId="47" fillId="0" borderId="74" xfId="0" applyFont="1" applyBorder="1" applyAlignment="1">
      <alignment horizontal="centerContinuous"/>
    </xf>
    <xf numFmtId="0" fontId="45" fillId="0" borderId="75" xfId="0" applyFont="1" applyBorder="1" applyAlignment="1">
      <alignment horizontal="center"/>
    </xf>
    <xf numFmtId="0" fontId="45" fillId="0" borderId="76" xfId="0" applyFont="1" applyBorder="1" applyAlignment="1">
      <alignment horizontal="left"/>
    </xf>
    <xf numFmtId="0" fontId="45" fillId="0" borderId="4" xfId="0" applyFont="1" applyBorder="1" applyAlignment="1">
      <alignment horizontal="center"/>
    </xf>
    <xf numFmtId="0" fontId="47" fillId="1" borderId="77" xfId="0" applyFont="1" applyFill="1" applyBorder="1" applyAlignment="1">
      <alignment horizontal="center"/>
    </xf>
    <xf numFmtId="0" fontId="45" fillId="0" borderId="78" xfId="0" applyFont="1" applyBorder="1" applyAlignment="1">
      <alignment horizontal="center"/>
    </xf>
    <xf numFmtId="0" fontId="50" fillId="0" borderId="72" xfId="0" applyFont="1" applyBorder="1" applyAlignment="1">
      <alignment horizontal="left"/>
    </xf>
    <xf numFmtId="0" fontId="46" fillId="0" borderId="73" xfId="0" applyFont="1" applyBorder="1"/>
    <xf numFmtId="0" fontId="47" fillId="3" borderId="79" xfId="0" applyFont="1" applyFill="1" applyBorder="1"/>
    <xf numFmtId="0" fontId="47" fillId="3" borderId="80" xfId="0" applyFont="1" applyFill="1" applyBorder="1"/>
    <xf numFmtId="0" fontId="47" fillId="3" borderId="2" xfId="0" applyFont="1" applyFill="1" applyBorder="1"/>
    <xf numFmtId="0" fontId="47" fillId="3" borderId="81" xfId="0" applyFont="1" applyFill="1" applyBorder="1"/>
    <xf numFmtId="0" fontId="46" fillId="0" borderId="82" xfId="0" applyFont="1" applyBorder="1" applyAlignment="1">
      <alignment horizontal="left"/>
    </xf>
    <xf numFmtId="0" fontId="46" fillId="0" borderId="2" xfId="0" applyFont="1" applyBorder="1"/>
    <xf numFmtId="0" fontId="47" fillId="0" borderId="45" xfId="0" applyFont="1" applyBorder="1"/>
    <xf numFmtId="0" fontId="47" fillId="0" borderId="83" xfId="0" applyFont="1" applyBorder="1"/>
    <xf numFmtId="168" fontId="47" fillId="0" borderId="84" xfId="0" applyNumberFormat="1" applyFont="1" applyBorder="1"/>
    <xf numFmtId="0" fontId="46" fillId="0" borderId="85" xfId="0" applyFont="1" applyBorder="1" applyAlignment="1">
      <alignment horizontal="left"/>
    </xf>
    <xf numFmtId="0" fontId="46" fillId="0" borderId="61" xfId="0" applyFont="1" applyBorder="1"/>
    <xf numFmtId="0" fontId="47" fillId="0" borderId="61" xfId="0" applyFont="1" applyBorder="1"/>
    <xf numFmtId="0" fontId="50" fillId="0" borderId="86" xfId="0" applyFont="1" applyBorder="1" applyAlignment="1">
      <alignment horizontal="left"/>
    </xf>
    <xf numFmtId="0" fontId="46" fillId="0" borderId="0" xfId="0" applyFont="1" applyBorder="1"/>
    <xf numFmtId="0" fontId="47" fillId="3" borderId="87" xfId="0" applyFont="1" applyFill="1" applyBorder="1"/>
    <xf numFmtId="0" fontId="47" fillId="3" borderId="88" xfId="0" applyFont="1" applyFill="1" applyBorder="1"/>
    <xf numFmtId="168" fontId="47" fillId="3" borderId="81" xfId="0" applyNumberFormat="1" applyFont="1" applyFill="1" applyBorder="1"/>
    <xf numFmtId="0" fontId="46" fillId="0" borderId="60" xfId="0" applyFont="1" applyBorder="1"/>
    <xf numFmtId="0" fontId="47" fillId="0" borderId="2" xfId="0" applyFont="1" applyBorder="1"/>
    <xf numFmtId="0" fontId="47" fillId="1" borderId="2" xfId="0" applyFont="1" applyFill="1" applyBorder="1"/>
    <xf numFmtId="168" fontId="47" fillId="0" borderId="81" xfId="0" applyNumberFormat="1" applyFont="1" applyBorder="1"/>
    <xf numFmtId="0" fontId="51" fillId="0" borderId="76" xfId="0" applyFont="1" applyBorder="1" applyAlignment="1">
      <alignment horizontal="left"/>
    </xf>
    <xf numFmtId="0" fontId="51" fillId="0" borderId="4" xfId="0" applyFont="1" applyBorder="1"/>
    <xf numFmtId="0" fontId="47" fillId="1" borderId="4" xfId="0" applyFont="1" applyFill="1" applyBorder="1"/>
    <xf numFmtId="168" fontId="47" fillId="0" borderId="78" xfId="0" applyNumberFormat="1" applyFont="1" applyBorder="1"/>
    <xf numFmtId="168" fontId="47" fillId="0" borderId="89" xfId="0" applyNumberFormat="1" applyFont="1" applyBorder="1"/>
    <xf numFmtId="0" fontId="47" fillId="0" borderId="72" xfId="0" applyFont="1" applyBorder="1" applyAlignment="1">
      <alignment horizontal="left"/>
    </xf>
    <xf numFmtId="0" fontId="47" fillId="0" borderId="70" xfId="0" applyFont="1" applyBorder="1"/>
    <xf numFmtId="0" fontId="47" fillId="1" borderId="70" xfId="0" applyFont="1" applyFill="1" applyBorder="1"/>
    <xf numFmtId="168" fontId="47" fillId="0" borderId="75" xfId="0" applyNumberFormat="1" applyFont="1" applyBorder="1"/>
    <xf numFmtId="0" fontId="45" fillId="0" borderId="4" xfId="0" applyFont="1" applyBorder="1"/>
    <xf numFmtId="0" fontId="52" fillId="0" borderId="0" xfId="0" applyFont="1"/>
    <xf numFmtId="0" fontId="47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15" fontId="54" fillId="0" borderId="0" xfId="0" quotePrefix="1" applyNumberFormat="1" applyFont="1" applyAlignment="1">
      <alignment horizontal="center" vertical="center"/>
    </xf>
    <xf numFmtId="0" fontId="53" fillId="0" borderId="44" xfId="0" applyFont="1" applyBorder="1" applyAlignment="1">
      <alignment vertical="center"/>
    </xf>
    <xf numFmtId="0" fontId="54" fillId="0" borderId="0" xfId="0" quotePrefix="1" applyFont="1" applyAlignment="1">
      <alignment horizontal="center" vertical="center"/>
    </xf>
    <xf numFmtId="0" fontId="8" fillId="0" borderId="15" xfId="0" applyFont="1" applyBorder="1" applyAlignment="1">
      <alignment horizontal="left"/>
    </xf>
    <xf numFmtId="0" fontId="45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Continuous"/>
    </xf>
    <xf numFmtId="0" fontId="47" fillId="0" borderId="15" xfId="0" applyFont="1" applyBorder="1" applyAlignment="1">
      <alignment horizontal="centerContinuous"/>
    </xf>
    <xf numFmtId="0" fontId="45" fillId="0" borderId="0" xfId="0" applyFont="1" applyAlignment="1">
      <alignment horizontal="centerContinuous"/>
    </xf>
    <xf numFmtId="0" fontId="8" fillId="0" borderId="44" xfId="0" applyFont="1" applyBorder="1"/>
    <xf numFmtId="0" fontId="47" fillId="0" borderId="77" xfId="0" applyFont="1" applyFill="1" applyBorder="1" applyAlignment="1">
      <alignment horizontal="center"/>
    </xf>
    <xf numFmtId="0" fontId="47" fillId="0" borderId="2" xfId="0" applyFont="1" applyFill="1" applyBorder="1"/>
    <xf numFmtId="0" fontId="47" fillId="0" borderId="4" xfId="0" applyFont="1" applyFill="1" applyBorder="1"/>
    <xf numFmtId="0" fontId="47" fillId="0" borderId="70" xfId="0" applyFont="1" applyFill="1" applyBorder="1"/>
    <xf numFmtId="0" fontId="56" fillId="0" borderId="29" xfId="0" applyFont="1" applyBorder="1" applyAlignment="1">
      <alignment horizontal="center"/>
    </xf>
    <xf numFmtId="0" fontId="57" fillId="0" borderId="29" xfId="0" applyFont="1" applyBorder="1" applyAlignment="1">
      <alignment horizontal="center"/>
    </xf>
    <xf numFmtId="0" fontId="57" fillId="0" borderId="29" xfId="0" applyFont="1" applyBorder="1" applyAlignment="1">
      <alignment horizontal="right"/>
    </xf>
    <xf numFmtId="0" fontId="58" fillId="0" borderId="0" xfId="0" applyFont="1" applyAlignment="1">
      <alignment horizontal="right"/>
    </xf>
    <xf numFmtId="0" fontId="58" fillId="0" borderId="0" xfId="0" applyFont="1" applyAlignment="1">
      <alignment horizontal="center"/>
    </xf>
    <xf numFmtId="38" fontId="59" fillId="0" borderId="0" xfId="0" applyNumberFormat="1" applyFont="1" applyAlignment="1">
      <alignment horizontal="right"/>
    </xf>
    <xf numFmtId="38" fontId="59" fillId="0" borderId="0" xfId="0" applyNumberFormat="1" applyFont="1" applyAlignment="1">
      <alignment horizontal="center"/>
    </xf>
    <xf numFmtId="0" fontId="47" fillId="6" borderId="77" xfId="0" applyFont="1" applyFill="1" applyBorder="1" applyAlignment="1">
      <alignment horizontal="center"/>
    </xf>
    <xf numFmtId="0" fontId="47" fillId="6" borderId="90" xfId="0" applyFont="1" applyFill="1" applyBorder="1" applyAlignment="1">
      <alignment horizontal="center"/>
    </xf>
    <xf numFmtId="0" fontId="47" fillId="6" borderId="2" xfId="0" applyFont="1" applyFill="1" applyBorder="1"/>
    <xf numFmtId="0" fontId="47" fillId="6" borderId="4" xfId="0" applyFont="1" applyFill="1" applyBorder="1"/>
    <xf numFmtId="0" fontId="47" fillId="6" borderId="70" xfId="0" applyFont="1" applyFill="1" applyBorder="1"/>
    <xf numFmtId="0" fontId="47" fillId="0" borderId="61" xfId="0" applyFont="1" applyFill="1" applyBorder="1"/>
    <xf numFmtId="0" fontId="57" fillId="0" borderId="0" xfId="0" applyFont="1" applyBorder="1" applyAlignment="1">
      <alignment horizontal="right"/>
    </xf>
    <xf numFmtId="0" fontId="28" fillId="0" borderId="0" xfId="0" applyFont="1" applyBorder="1" applyAlignment="1"/>
    <xf numFmtId="0" fontId="57" fillId="0" borderId="0" xfId="0" applyFont="1" applyBorder="1" applyAlignment="1">
      <alignment horizontal="center"/>
    </xf>
    <xf numFmtId="0" fontId="47" fillId="6" borderId="83" xfId="0" applyFont="1" applyFill="1" applyBorder="1"/>
    <xf numFmtId="0" fontId="47" fillId="6" borderId="61" xfId="0" applyFont="1" applyFill="1" applyBorder="1"/>
    <xf numFmtId="0" fontId="47" fillId="6" borderId="91" xfId="0" applyFont="1" applyFill="1" applyBorder="1"/>
    <xf numFmtId="0" fontId="47" fillId="6" borderId="92" xfId="0" applyFont="1" applyFill="1" applyBorder="1"/>
    <xf numFmtId="0" fontId="25" fillId="0" borderId="60" xfId="0" applyFont="1" applyBorder="1"/>
    <xf numFmtId="0" fontId="2" fillId="0" borderId="13" xfId="0" quotePrefix="1" applyFont="1" applyBorder="1"/>
    <xf numFmtId="0" fontId="27" fillId="0" borderId="2" xfId="0" quotePrefix="1" applyFont="1" applyBorder="1"/>
    <xf numFmtId="0" fontId="0" fillId="0" borderId="13" xfId="0" applyBorder="1"/>
    <xf numFmtId="0" fontId="56" fillId="0" borderId="2" xfId="0" applyFont="1" applyBorder="1" applyAlignment="1"/>
    <xf numFmtId="0" fontId="0" fillId="0" borderId="93" xfId="0" applyBorder="1"/>
    <xf numFmtId="0" fontId="25" fillId="0" borderId="83" xfId="0" applyFont="1" applyBorder="1"/>
    <xf numFmtId="0" fontId="25" fillId="0" borderId="2" xfId="0" applyFont="1" applyBorder="1"/>
    <xf numFmtId="0" fontId="25" fillId="0" borderId="0" xfId="0" applyFont="1" applyBorder="1"/>
    <xf numFmtId="0" fontId="56" fillId="0" borderId="0" xfId="0" applyFont="1" applyBorder="1" applyAlignment="1"/>
    <xf numFmtId="0" fontId="25" fillId="0" borderId="56" xfId="0" applyFont="1" applyBorder="1"/>
    <xf numFmtId="0" fontId="0" fillId="0" borderId="94" xfId="0" applyBorder="1"/>
    <xf numFmtId="0" fontId="0" fillId="0" borderId="95" xfId="0" applyBorder="1"/>
    <xf numFmtId="3" fontId="0" fillId="0" borderId="45" xfId="0" applyNumberFormat="1" applyBorder="1"/>
    <xf numFmtId="164" fontId="1" fillId="0" borderId="94" xfId="0" applyNumberFormat="1" applyFont="1" applyBorder="1" applyAlignment="1">
      <alignment horizontal="center"/>
    </xf>
    <xf numFmtId="164" fontId="0" fillId="0" borderId="95" xfId="0" applyNumberFormat="1" applyBorder="1"/>
    <xf numFmtId="164" fontId="0" fillId="0" borderId="45" xfId="0" applyNumberFormat="1" applyBorder="1"/>
    <xf numFmtId="0" fontId="47" fillId="1" borderId="96" xfId="0" applyFont="1" applyFill="1" applyBorder="1" applyAlignment="1">
      <alignment horizontal="center"/>
    </xf>
    <xf numFmtId="5" fontId="39" fillId="0" borderId="62" xfId="0" applyNumberFormat="1" applyFont="1" applyBorder="1" applyAlignment="1">
      <alignment horizontal="center"/>
    </xf>
    <xf numFmtId="5" fontId="39" fillId="0" borderId="6" xfId="0" applyNumberFormat="1" applyFont="1" applyBorder="1" applyAlignment="1">
      <alignment horizontal="center"/>
    </xf>
    <xf numFmtId="5" fontId="10" fillId="0" borderId="13" xfId="0" applyNumberFormat="1" applyFont="1" applyBorder="1" applyAlignment="1">
      <alignment horizontal="center"/>
    </xf>
    <xf numFmtId="5" fontId="10" fillId="0" borderId="16" xfId="0" applyNumberFormat="1" applyFont="1" applyBorder="1" applyAlignment="1">
      <alignment horizontal="center"/>
    </xf>
    <xf numFmtId="5" fontId="3" fillId="0" borderId="13" xfId="0" applyNumberFormat="1" applyFont="1" applyBorder="1" applyAlignment="1">
      <alignment horizontal="center"/>
    </xf>
    <xf numFmtId="5" fontId="3" fillId="0" borderId="16" xfId="0" applyNumberFormat="1" applyFont="1" applyBorder="1" applyAlignment="1">
      <alignment horizontal="center"/>
    </xf>
    <xf numFmtId="5" fontId="3" fillId="0" borderId="58" xfId="0" applyNumberFormat="1" applyFont="1" applyBorder="1" applyAlignment="1">
      <alignment horizontal="center"/>
    </xf>
    <xf numFmtId="5" fontId="3" fillId="0" borderId="17" xfId="0" applyNumberFormat="1" applyFont="1" applyBorder="1" applyAlignment="1">
      <alignment horizontal="center"/>
    </xf>
    <xf numFmtId="5" fontId="9" fillId="0" borderId="62" xfId="0" applyNumberFormat="1" applyFont="1" applyBorder="1" applyAlignment="1">
      <alignment horizontal="center"/>
    </xf>
    <xf numFmtId="5" fontId="9" fillId="0" borderId="6" xfId="0" applyNumberFormat="1" applyFont="1" applyBorder="1" applyAlignment="1">
      <alignment horizontal="center"/>
    </xf>
    <xf numFmtId="0" fontId="45" fillId="0" borderId="44" xfId="0" applyFont="1" applyBorder="1" applyAlignment="1">
      <alignment horizontal="center"/>
    </xf>
    <xf numFmtId="16" fontId="48" fillId="0" borderId="53" xfId="0" quotePrefix="1" applyNumberFormat="1" applyFont="1" applyBorder="1" applyAlignment="1">
      <alignment horizontal="center"/>
    </xf>
    <xf numFmtId="16" fontId="48" fillId="0" borderId="44" xfId="0" quotePrefix="1" applyNumberFormat="1" applyFont="1" applyBorder="1" applyAlignment="1">
      <alignment horizontal="center"/>
    </xf>
    <xf numFmtId="16" fontId="48" fillId="0" borderId="3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6"/>
  <sheetViews>
    <sheetView tabSelected="1" workbookViewId="0">
      <selection activeCell="A3" sqref="A3"/>
    </sheetView>
  </sheetViews>
  <sheetFormatPr defaultRowHeight="12.75"/>
  <cols>
    <col min="1" max="1" width="16.7109375" customWidth="1"/>
    <col min="2" max="2" width="2.7109375" customWidth="1"/>
    <col min="3" max="3" width="14.7109375" customWidth="1"/>
    <col min="4" max="4" width="2.7109375" customWidth="1"/>
    <col min="5" max="5" width="7.7109375" style="39" customWidth="1"/>
    <col min="6" max="6" width="2.7109375" style="39" customWidth="1"/>
    <col min="7" max="7" width="11.28515625" style="3" customWidth="1"/>
    <col min="8" max="8" width="2.7109375" style="3" customWidth="1"/>
    <col min="9" max="9" width="7.7109375" style="39" customWidth="1"/>
    <col min="10" max="10" width="7.7109375" style="20" customWidth="1"/>
    <col min="11" max="11" width="10.7109375" style="3" customWidth="1"/>
    <col min="12" max="13" width="7.7109375" style="39" customWidth="1"/>
    <col min="14" max="14" width="7.7109375" style="20" customWidth="1"/>
    <col min="15" max="15" width="10.7109375" style="20" customWidth="1"/>
    <col min="16" max="16" width="10.7109375" style="3" customWidth="1"/>
    <col min="17" max="17" width="7.7109375" style="39" customWidth="1"/>
    <col min="18" max="18" width="7.7109375" style="20" customWidth="1"/>
    <col min="19" max="19" width="10.7109375" style="3" customWidth="1"/>
    <col min="20" max="20" width="7.7109375" style="39" customWidth="1"/>
    <col min="21" max="21" width="7.7109375" style="20" customWidth="1"/>
    <col min="22" max="22" width="10.7109375" style="3" customWidth="1"/>
    <col min="23" max="23" width="7.7109375" style="39" customWidth="1"/>
    <col min="24" max="24" width="7.7109375" style="20" customWidth="1"/>
    <col min="25" max="25" width="10.7109375" style="3" customWidth="1"/>
    <col min="26" max="26" width="7.7109375" style="39" customWidth="1"/>
    <col min="27" max="27" width="7.7109375" style="20" customWidth="1"/>
    <col min="28" max="28" width="10.7109375" style="3" customWidth="1"/>
    <col min="29" max="29" width="7.7109375" style="39" customWidth="1"/>
    <col min="30" max="30" width="7.7109375" style="20" customWidth="1"/>
    <col min="31" max="31" width="10.7109375" style="3" customWidth="1"/>
    <col min="32" max="32" width="7.7109375" style="39" customWidth="1"/>
    <col min="33" max="33" width="7.7109375" style="20" customWidth="1"/>
    <col min="34" max="34" width="10.7109375" style="3" customWidth="1"/>
    <col min="35" max="35" width="7.7109375" style="39" customWidth="1"/>
    <col min="36" max="36" width="7.7109375" style="20" customWidth="1"/>
    <col min="37" max="37" width="10.7109375" style="3" customWidth="1"/>
    <col min="38" max="38" width="7.7109375" style="39" customWidth="1"/>
    <col min="39" max="39" width="7.7109375" style="20" customWidth="1"/>
    <col min="40" max="40" width="10.28515625" style="3" customWidth="1"/>
  </cols>
  <sheetData>
    <row r="1" spans="1:40" ht="15.75">
      <c r="A1" s="145" t="s">
        <v>134</v>
      </c>
      <c r="B1" s="145"/>
    </row>
    <row r="2" spans="1:40" ht="18.75">
      <c r="A2" s="193" t="s">
        <v>146</v>
      </c>
      <c r="B2" s="193"/>
      <c r="AF2"/>
      <c r="AG2"/>
      <c r="AH2"/>
    </row>
    <row r="3" spans="1:40" ht="18.75">
      <c r="A3" s="194" t="s">
        <v>182</v>
      </c>
      <c r="B3" s="194"/>
      <c r="AF3"/>
      <c r="AG3"/>
      <c r="AH3"/>
    </row>
    <row r="4" spans="1:40" ht="13.5" thickBot="1">
      <c r="A4" s="7"/>
      <c r="B4" s="7"/>
    </row>
    <row r="5" spans="1:40" ht="16.5" thickBot="1">
      <c r="E5"/>
      <c r="F5"/>
      <c r="G5" s="457" t="s">
        <v>0</v>
      </c>
      <c r="H5" s="458"/>
      <c r="I5" s="256" t="s">
        <v>1</v>
      </c>
      <c r="J5" s="258"/>
      <c r="K5" s="257"/>
      <c r="L5" s="270"/>
      <c r="M5" s="270"/>
      <c r="N5" s="258"/>
      <c r="O5" s="258"/>
      <c r="P5" s="259"/>
      <c r="Q5" s="270"/>
      <c r="R5" s="258"/>
      <c r="S5" s="259"/>
      <c r="T5" s="270"/>
      <c r="U5" s="258"/>
      <c r="V5" s="259"/>
      <c r="W5" s="270"/>
      <c r="X5" s="258"/>
      <c r="Y5" s="259"/>
      <c r="Z5" s="270"/>
      <c r="AA5" s="258"/>
      <c r="AB5" s="259"/>
      <c r="AC5" s="270"/>
      <c r="AD5" s="258"/>
      <c r="AE5" s="259"/>
      <c r="AF5" s="270"/>
      <c r="AG5" s="258"/>
      <c r="AH5" s="259"/>
      <c r="AI5" s="270"/>
      <c r="AJ5" s="258"/>
      <c r="AK5" s="259"/>
      <c r="AL5" s="270"/>
      <c r="AM5" s="258"/>
      <c r="AN5" s="260"/>
    </row>
    <row r="6" spans="1:40" s="13" customFormat="1">
      <c r="D6" s="221"/>
      <c r="E6" s="220" t="s">
        <v>0</v>
      </c>
      <c r="F6" s="220"/>
      <c r="G6" s="455" t="s">
        <v>2</v>
      </c>
      <c r="H6" s="456"/>
      <c r="I6" s="246" t="s">
        <v>3</v>
      </c>
      <c r="J6" s="266"/>
      <c r="K6" s="247"/>
      <c r="L6" s="47"/>
      <c r="M6" s="163"/>
      <c r="N6" s="35"/>
      <c r="O6" s="35"/>
      <c r="P6" s="36"/>
      <c r="Q6" s="246" t="s">
        <v>4</v>
      </c>
      <c r="R6" s="271"/>
      <c r="S6" s="247"/>
      <c r="T6" s="40"/>
      <c r="U6" s="29"/>
      <c r="V6" s="30" t="s">
        <v>4</v>
      </c>
      <c r="W6" s="246" t="s">
        <v>4</v>
      </c>
      <c r="X6" s="271"/>
      <c r="Y6" s="247"/>
      <c r="Z6" s="40" t="s">
        <v>5</v>
      </c>
      <c r="AA6" s="29"/>
      <c r="AB6" s="113"/>
      <c r="AC6" s="246" t="s">
        <v>6</v>
      </c>
      <c r="AD6" s="266"/>
      <c r="AE6" s="247"/>
      <c r="AF6" s="40" t="s">
        <v>7</v>
      </c>
      <c r="AG6" s="29"/>
      <c r="AH6" s="113"/>
      <c r="AI6" s="275" t="s">
        <v>4</v>
      </c>
      <c r="AJ6" s="266"/>
      <c r="AK6" s="276"/>
      <c r="AL6" s="40" t="s">
        <v>8</v>
      </c>
      <c r="AM6" s="29"/>
      <c r="AN6" s="113"/>
    </row>
    <row r="7" spans="1:40" s="13" customFormat="1" ht="13.5" thickBot="1">
      <c r="B7" s="236" t="s">
        <v>9</v>
      </c>
      <c r="C7" s="234"/>
      <c r="D7" s="211"/>
      <c r="E7" s="52" t="s">
        <v>10</v>
      </c>
      <c r="F7" s="52"/>
      <c r="G7" s="453" t="s">
        <v>11</v>
      </c>
      <c r="H7" s="454"/>
      <c r="I7" s="248" t="s">
        <v>12</v>
      </c>
      <c r="J7" s="267"/>
      <c r="K7" s="249"/>
      <c r="L7" s="22" t="s">
        <v>13</v>
      </c>
      <c r="M7" s="165"/>
      <c r="N7" s="22"/>
      <c r="O7" s="22"/>
      <c r="P7" s="115"/>
      <c r="Q7" s="272"/>
      <c r="R7" s="273" t="s">
        <v>14</v>
      </c>
      <c r="S7" s="274"/>
      <c r="T7" s="188" t="s">
        <v>15</v>
      </c>
      <c r="U7" s="31"/>
      <c r="V7" s="34"/>
      <c r="W7" s="272"/>
      <c r="X7" s="273" t="s">
        <v>16</v>
      </c>
      <c r="Y7" s="274"/>
      <c r="Z7" s="44" t="s">
        <v>17</v>
      </c>
      <c r="AA7" s="31"/>
      <c r="AB7" s="34"/>
      <c r="AC7" s="248" t="s">
        <v>18</v>
      </c>
      <c r="AD7" s="267"/>
      <c r="AE7" s="252"/>
      <c r="AF7" s="44" t="s">
        <v>19</v>
      </c>
      <c r="AG7" s="31"/>
      <c r="AH7" s="34"/>
      <c r="AI7" s="248" t="s">
        <v>20</v>
      </c>
      <c r="AJ7" s="267"/>
      <c r="AK7" s="255"/>
      <c r="AL7" s="44" t="s">
        <v>21</v>
      </c>
      <c r="AM7" s="31"/>
      <c r="AN7" s="162"/>
    </row>
    <row r="8" spans="1:40" s="13" customFormat="1" ht="13.5" thickBot="1">
      <c r="A8" s="107" t="s">
        <v>22</v>
      </c>
      <c r="B8" s="238" t="s">
        <v>23</v>
      </c>
      <c r="C8" s="235"/>
      <c r="D8" s="212"/>
      <c r="E8" s="106" t="s">
        <v>24</v>
      </c>
      <c r="F8" s="106"/>
      <c r="G8" s="451" t="s">
        <v>25</v>
      </c>
      <c r="H8" s="452"/>
      <c r="I8" s="268" t="s">
        <v>10</v>
      </c>
      <c r="J8" s="269" t="s">
        <v>26</v>
      </c>
      <c r="K8" s="251" t="s">
        <v>2</v>
      </c>
      <c r="L8" s="164" t="s">
        <v>27</v>
      </c>
      <c r="M8" s="176" t="s">
        <v>28</v>
      </c>
      <c r="N8" s="177" t="s">
        <v>26</v>
      </c>
      <c r="O8" s="178" t="s">
        <v>29</v>
      </c>
      <c r="P8" s="175" t="s">
        <v>30</v>
      </c>
      <c r="Q8" s="268" t="s">
        <v>10</v>
      </c>
      <c r="R8" s="269" t="s">
        <v>26</v>
      </c>
      <c r="S8" s="251" t="s">
        <v>2</v>
      </c>
      <c r="T8" s="41" t="s">
        <v>10</v>
      </c>
      <c r="U8" s="32" t="s">
        <v>26</v>
      </c>
      <c r="V8" s="33" t="s">
        <v>2</v>
      </c>
      <c r="W8" s="268" t="s">
        <v>10</v>
      </c>
      <c r="X8" s="269" t="s">
        <v>26</v>
      </c>
      <c r="Y8" s="251" t="s">
        <v>2</v>
      </c>
      <c r="Z8" s="41" t="s">
        <v>10</v>
      </c>
      <c r="AA8" s="32" t="s">
        <v>26</v>
      </c>
      <c r="AB8" s="37" t="s">
        <v>2</v>
      </c>
      <c r="AC8" s="268" t="s">
        <v>10</v>
      </c>
      <c r="AD8" s="269" t="s">
        <v>26</v>
      </c>
      <c r="AE8" s="253" t="s">
        <v>2</v>
      </c>
      <c r="AF8" s="41" t="s">
        <v>10</v>
      </c>
      <c r="AG8" s="32" t="s">
        <v>26</v>
      </c>
      <c r="AH8" s="37" t="s">
        <v>2</v>
      </c>
      <c r="AI8" s="268" t="s">
        <v>10</v>
      </c>
      <c r="AJ8" s="269" t="s">
        <v>26</v>
      </c>
      <c r="AK8" s="253" t="s">
        <v>2</v>
      </c>
      <c r="AL8" s="41" t="s">
        <v>10</v>
      </c>
      <c r="AM8" s="32" t="s">
        <v>26</v>
      </c>
      <c r="AN8" s="37" t="s">
        <v>2</v>
      </c>
    </row>
    <row r="9" spans="1:40" ht="15.75">
      <c r="A9" s="27" t="s">
        <v>31</v>
      </c>
      <c r="B9" s="27"/>
      <c r="C9" s="24"/>
      <c r="D9" s="24"/>
      <c r="E9" s="49"/>
      <c r="F9" s="49"/>
      <c r="G9" s="38"/>
      <c r="H9" s="38"/>
      <c r="I9" s="48"/>
      <c r="J9" s="25"/>
      <c r="K9" s="9"/>
      <c r="L9" s="42"/>
      <c r="M9" s="42"/>
      <c r="N9" s="21"/>
      <c r="O9" s="21"/>
      <c r="P9" s="9"/>
      <c r="Q9" s="42"/>
      <c r="R9" s="21"/>
      <c r="S9" s="9"/>
      <c r="T9" s="42"/>
      <c r="U9" s="21"/>
      <c r="V9" s="9"/>
      <c r="W9" s="42"/>
      <c r="X9" s="21"/>
      <c r="Y9" s="9"/>
      <c r="Z9" s="42"/>
      <c r="AA9" s="21"/>
      <c r="AB9" s="9"/>
      <c r="AC9" s="42"/>
      <c r="AD9" s="21"/>
      <c r="AE9" s="9"/>
      <c r="AF9" s="161"/>
      <c r="AG9" s="21"/>
      <c r="AH9" s="9"/>
      <c r="AI9" s="57"/>
      <c r="AJ9" s="56"/>
      <c r="AK9" s="9"/>
      <c r="AL9" s="42"/>
      <c r="AM9" s="21"/>
      <c r="AN9" s="9"/>
    </row>
    <row r="10" spans="1:40">
      <c r="A10" s="5" t="s">
        <v>32</v>
      </c>
      <c r="B10" s="5"/>
      <c r="C10" s="7"/>
      <c r="D10" s="7"/>
      <c r="E10" s="50"/>
      <c r="F10" s="50"/>
      <c r="G10" s="8"/>
      <c r="H10" s="8"/>
      <c r="I10" s="43"/>
      <c r="J10" s="26"/>
      <c r="K10" s="10"/>
      <c r="P10" s="10"/>
      <c r="S10" s="10"/>
      <c r="V10" s="10"/>
      <c r="Y10" s="10"/>
      <c r="AB10" s="10"/>
      <c r="AE10" s="10"/>
      <c r="AF10" s="28"/>
      <c r="AH10" s="10"/>
      <c r="AI10" s="58"/>
      <c r="AJ10" s="26"/>
      <c r="AK10" s="10"/>
      <c r="AN10" s="10"/>
    </row>
    <row r="11" spans="1:40">
      <c r="A11" s="1"/>
      <c r="B11" s="1"/>
      <c r="I11" s="43"/>
      <c r="J11" s="26"/>
      <c r="K11" s="10"/>
      <c r="P11" s="10"/>
      <c r="S11" s="10"/>
      <c r="V11" s="10"/>
      <c r="Y11" s="10"/>
      <c r="AB11" s="10"/>
      <c r="AE11" s="10"/>
      <c r="AF11" s="28"/>
      <c r="AH11" s="10"/>
      <c r="AI11" s="58"/>
      <c r="AJ11" s="26"/>
      <c r="AK11" s="10"/>
      <c r="AN11" s="10"/>
    </row>
    <row r="12" spans="1:40" ht="17.100000000000001" customHeight="1">
      <c r="A12" s="88" t="s">
        <v>33</v>
      </c>
      <c r="B12" s="80" t="s">
        <v>34</v>
      </c>
      <c r="C12" s="89"/>
      <c r="D12" s="80"/>
      <c r="E12" s="213">
        <v>2080</v>
      </c>
      <c r="F12" s="414" t="s">
        <v>179</v>
      </c>
      <c r="G12" s="81">
        <v>35524</v>
      </c>
      <c r="H12" s="414" t="s">
        <v>179</v>
      </c>
      <c r="I12" s="93">
        <f>$E12*J12</f>
        <v>0</v>
      </c>
      <c r="J12" s="94"/>
      <c r="K12" s="84">
        <f>$G12*J12</f>
        <v>0</v>
      </c>
      <c r="L12" s="93">
        <f>$E12*N12</f>
        <v>0</v>
      </c>
      <c r="M12" s="92">
        <f>$E12*N12</f>
        <v>0</v>
      </c>
      <c r="N12" s="94"/>
      <c r="O12" s="166">
        <f>$G12*N12</f>
        <v>0</v>
      </c>
      <c r="P12" s="84">
        <f>$G12*N12</f>
        <v>0</v>
      </c>
      <c r="Q12" s="93">
        <f>$E12*R12</f>
        <v>0</v>
      </c>
      <c r="R12" s="94"/>
      <c r="S12" s="84">
        <f>$G12*R12</f>
        <v>0</v>
      </c>
      <c r="T12" s="93">
        <f>$E12*U12</f>
        <v>0</v>
      </c>
      <c r="U12" s="94"/>
      <c r="V12" s="84">
        <f>$G12*U12</f>
        <v>0</v>
      </c>
      <c r="W12" s="93">
        <f>$E12*X12</f>
        <v>0</v>
      </c>
      <c r="X12" s="94"/>
      <c r="Y12" s="84">
        <f>$G12*X12</f>
        <v>0</v>
      </c>
      <c r="Z12" s="93">
        <f>$E12*AA12</f>
        <v>0</v>
      </c>
      <c r="AA12" s="94"/>
      <c r="AB12" s="84">
        <f>$G12*AA12</f>
        <v>0</v>
      </c>
      <c r="AC12" s="93">
        <f>$E12*AD12</f>
        <v>0</v>
      </c>
      <c r="AD12" s="94"/>
      <c r="AE12" s="84">
        <f>$G12*AD12</f>
        <v>0</v>
      </c>
      <c r="AF12" s="93">
        <f>$E12*AG12</f>
        <v>2080</v>
      </c>
      <c r="AG12" s="94">
        <v>1</v>
      </c>
      <c r="AH12" s="84">
        <f>$G12*AG12</f>
        <v>35524</v>
      </c>
      <c r="AI12" s="93">
        <f>$E12*AJ12</f>
        <v>0</v>
      </c>
      <c r="AJ12" s="94"/>
      <c r="AK12" s="84">
        <f>$G12*AJ12</f>
        <v>0</v>
      </c>
      <c r="AL12" s="93">
        <f>$E12*AM12</f>
        <v>0</v>
      </c>
      <c r="AM12" s="94"/>
      <c r="AN12" s="84">
        <f>$G12*AM12</f>
        <v>0</v>
      </c>
    </row>
    <row r="13" spans="1:40" ht="17.100000000000001" customHeight="1">
      <c r="A13" s="88" t="s">
        <v>35</v>
      </c>
      <c r="B13" s="80" t="s">
        <v>36</v>
      </c>
      <c r="C13" s="89"/>
      <c r="D13" s="80"/>
      <c r="E13" s="213">
        <v>1850</v>
      </c>
      <c r="F13" s="414" t="s">
        <v>179</v>
      </c>
      <c r="G13" s="81">
        <v>22115</v>
      </c>
      <c r="H13" s="414" t="s">
        <v>179</v>
      </c>
      <c r="I13" s="93">
        <f>$E13*J13</f>
        <v>0</v>
      </c>
      <c r="J13" s="94"/>
      <c r="K13" s="84">
        <f>$G13*J13</f>
        <v>0</v>
      </c>
      <c r="L13" s="93">
        <f>$E13*N13</f>
        <v>0</v>
      </c>
      <c r="M13" s="92">
        <f>$E13*N13</f>
        <v>0</v>
      </c>
      <c r="N13" s="94"/>
      <c r="O13" s="166">
        <f>$G13*N13</f>
        <v>0</v>
      </c>
      <c r="P13" s="84">
        <f>$G13*N13</f>
        <v>0</v>
      </c>
      <c r="Q13" s="93">
        <f>$E13*R13</f>
        <v>0</v>
      </c>
      <c r="R13" s="94"/>
      <c r="S13" s="84">
        <f>$G13*R13</f>
        <v>0</v>
      </c>
      <c r="T13" s="93">
        <f>$E13*U13</f>
        <v>1850</v>
      </c>
      <c r="U13" s="94">
        <v>1</v>
      </c>
      <c r="V13" s="84">
        <f>$G13*U13</f>
        <v>22115</v>
      </c>
      <c r="W13" s="93">
        <f>$E13*X13</f>
        <v>0</v>
      </c>
      <c r="X13" s="94"/>
      <c r="Y13" s="84">
        <f>$G13*X13</f>
        <v>0</v>
      </c>
      <c r="Z13" s="93">
        <f>$E13*AA13</f>
        <v>0</v>
      </c>
      <c r="AA13" s="94"/>
      <c r="AB13" s="84">
        <f>$G13*AA13</f>
        <v>0</v>
      </c>
      <c r="AC13" s="93">
        <f>$E13*AD13</f>
        <v>0</v>
      </c>
      <c r="AD13" s="94"/>
      <c r="AE13" s="84">
        <f>$G13*AD13</f>
        <v>0</v>
      </c>
      <c r="AF13" s="93">
        <f>$E13*AG13</f>
        <v>0</v>
      </c>
      <c r="AG13" s="94"/>
      <c r="AH13" s="84">
        <f>$G13*AG13</f>
        <v>0</v>
      </c>
      <c r="AI13" s="93">
        <f>$E13*AJ13</f>
        <v>0</v>
      </c>
      <c r="AJ13" s="94"/>
      <c r="AK13" s="84">
        <f>$G13*AJ13</f>
        <v>0</v>
      </c>
      <c r="AL13" s="93">
        <f>$E13*AM13</f>
        <v>0</v>
      </c>
      <c r="AM13" s="94"/>
      <c r="AN13" s="84">
        <f>$G13*AM13</f>
        <v>0</v>
      </c>
    </row>
    <row r="14" spans="1:40" ht="17.100000000000001" customHeight="1">
      <c r="A14" s="88" t="s">
        <v>37</v>
      </c>
      <c r="B14" s="80" t="s">
        <v>38</v>
      </c>
      <c r="C14" s="89"/>
      <c r="D14" s="80"/>
      <c r="E14" s="213">
        <v>1920</v>
      </c>
      <c r="F14" s="414" t="s">
        <v>179</v>
      </c>
      <c r="G14" s="81">
        <v>18225</v>
      </c>
      <c r="H14" s="414" t="s">
        <v>179</v>
      </c>
      <c r="I14" s="93">
        <f>$E14*J14</f>
        <v>0</v>
      </c>
      <c r="J14" s="94"/>
      <c r="K14" s="84">
        <f>$G14*J14</f>
        <v>0</v>
      </c>
      <c r="L14" s="93">
        <f>$E14*N14</f>
        <v>0</v>
      </c>
      <c r="M14" s="92">
        <f>$E14*N14</f>
        <v>0</v>
      </c>
      <c r="N14" s="94"/>
      <c r="O14" s="166">
        <f>$G14*N14</f>
        <v>0</v>
      </c>
      <c r="P14" s="84">
        <f>$G14*N14</f>
        <v>0</v>
      </c>
      <c r="Q14" s="93">
        <f>$E14*R14</f>
        <v>0</v>
      </c>
      <c r="R14" s="94"/>
      <c r="S14" s="84">
        <f>$G14*R14</f>
        <v>0</v>
      </c>
      <c r="T14" s="93">
        <f>$E14*U14</f>
        <v>0</v>
      </c>
      <c r="U14" s="94"/>
      <c r="V14" s="84">
        <f>$G14*U14</f>
        <v>0</v>
      </c>
      <c r="W14" s="93">
        <f>$E14*X14</f>
        <v>0</v>
      </c>
      <c r="X14" s="94"/>
      <c r="Y14" s="84">
        <f>$G14*X14</f>
        <v>0</v>
      </c>
      <c r="Z14" s="93">
        <f>$E14*AA14</f>
        <v>0</v>
      </c>
      <c r="AA14" s="94"/>
      <c r="AB14" s="84">
        <f>$G14*AA14</f>
        <v>0</v>
      </c>
      <c r="AC14" s="93">
        <f>$E14*AD14</f>
        <v>0</v>
      </c>
      <c r="AD14" s="94"/>
      <c r="AE14" s="84">
        <f>$G14*AD14</f>
        <v>0</v>
      </c>
      <c r="AF14" s="93">
        <f>$E14*AG14</f>
        <v>0</v>
      </c>
      <c r="AG14" s="94"/>
      <c r="AH14" s="84">
        <f>$G14*AG14</f>
        <v>0</v>
      </c>
      <c r="AI14" s="93">
        <f>$E14*AJ14</f>
        <v>1920</v>
      </c>
      <c r="AJ14" s="94">
        <v>1</v>
      </c>
      <c r="AK14" s="84">
        <f>$G14*AJ14</f>
        <v>18225</v>
      </c>
      <c r="AL14" s="93">
        <f>$E14*AM14</f>
        <v>0</v>
      </c>
      <c r="AM14" s="94"/>
      <c r="AN14" s="84">
        <f>$G14*AM14</f>
        <v>0</v>
      </c>
    </row>
    <row r="15" spans="1:40">
      <c r="A15" s="79"/>
      <c r="B15" s="80"/>
      <c r="C15" s="80"/>
      <c r="D15" s="80"/>
      <c r="E15" s="85"/>
      <c r="F15" s="85"/>
      <c r="G15" s="81"/>
      <c r="H15" s="81"/>
      <c r="I15" s="82"/>
      <c r="J15" s="83"/>
      <c r="K15" s="84"/>
      <c r="L15" s="82"/>
      <c r="M15" s="85"/>
      <c r="N15" s="83"/>
      <c r="O15" s="83"/>
      <c r="P15" s="84"/>
      <c r="Q15" s="82"/>
      <c r="R15" s="83"/>
      <c r="S15" s="84"/>
      <c r="T15" s="82"/>
      <c r="U15" s="83"/>
      <c r="V15" s="84"/>
      <c r="W15" s="82"/>
      <c r="X15" s="83"/>
      <c r="Y15" s="84"/>
      <c r="Z15" s="82"/>
      <c r="AA15" s="83"/>
      <c r="AB15" s="84"/>
      <c r="AC15" s="82"/>
      <c r="AD15" s="83"/>
      <c r="AE15" s="84"/>
      <c r="AF15" s="82"/>
      <c r="AG15" s="83"/>
      <c r="AH15" s="84"/>
      <c r="AI15" s="82"/>
      <c r="AJ15" s="83"/>
      <c r="AK15" s="84"/>
      <c r="AL15" s="82"/>
      <c r="AM15" s="83"/>
      <c r="AN15" s="84"/>
    </row>
    <row r="16" spans="1:40">
      <c r="A16" s="17" t="s">
        <v>39</v>
      </c>
      <c r="B16" s="5"/>
      <c r="C16" s="5"/>
      <c r="D16" s="218"/>
      <c r="E16" s="51"/>
      <c r="F16" s="51"/>
      <c r="G16" s="6"/>
      <c r="H16" s="6"/>
      <c r="I16" s="43"/>
      <c r="J16" s="26"/>
      <c r="K16" s="10"/>
      <c r="L16" s="43"/>
      <c r="M16" s="58"/>
      <c r="N16" s="26"/>
      <c r="O16" s="26"/>
      <c r="P16" s="10"/>
      <c r="Q16" s="43"/>
      <c r="R16" s="26"/>
      <c r="S16" s="10"/>
      <c r="T16" s="43"/>
      <c r="U16" s="26"/>
      <c r="V16" s="10"/>
      <c r="W16" s="43"/>
      <c r="X16" s="26"/>
      <c r="Y16" s="10"/>
      <c r="Z16" s="43"/>
      <c r="AA16" s="26"/>
      <c r="AB16" s="10"/>
      <c r="AC16" s="43"/>
      <c r="AD16" s="26"/>
      <c r="AE16" s="10"/>
      <c r="AF16" s="43"/>
      <c r="AG16" s="26"/>
      <c r="AH16" s="10"/>
      <c r="AI16" s="43"/>
      <c r="AJ16" s="26"/>
      <c r="AK16" s="10"/>
      <c r="AL16" s="43"/>
      <c r="AM16" s="26"/>
      <c r="AN16" s="10"/>
    </row>
    <row r="17" spans="1:40">
      <c r="A17" s="19"/>
      <c r="D17" s="153"/>
      <c r="I17" s="43"/>
      <c r="J17" s="26"/>
      <c r="K17" s="10"/>
      <c r="L17" s="43"/>
      <c r="M17" s="58"/>
      <c r="N17" s="26"/>
      <c r="O17" s="26"/>
      <c r="P17" s="10"/>
      <c r="Q17" s="43"/>
      <c r="R17" s="26"/>
      <c r="S17" s="10"/>
      <c r="T17" s="43"/>
      <c r="U17" s="26"/>
      <c r="V17" s="10"/>
      <c r="W17" s="43"/>
      <c r="X17" s="26"/>
      <c r="Y17" s="10"/>
      <c r="Z17" s="43"/>
      <c r="AA17" s="26"/>
      <c r="AB17" s="10"/>
      <c r="AC17" s="43"/>
      <c r="AD17" s="26"/>
      <c r="AE17" s="10"/>
      <c r="AF17" s="43"/>
      <c r="AG17" s="26"/>
      <c r="AH17" s="10"/>
      <c r="AI17" s="43"/>
      <c r="AJ17" s="26"/>
      <c r="AK17" s="10"/>
      <c r="AL17" s="43"/>
      <c r="AM17" s="26"/>
      <c r="AN17" s="10"/>
    </row>
    <row r="18" spans="1:40" s="2" customFormat="1" ht="17.100000000000001" customHeight="1">
      <c r="A18" s="90" t="s">
        <v>40</v>
      </c>
      <c r="B18" s="219" t="s">
        <v>41</v>
      </c>
      <c r="C18" s="91"/>
      <c r="D18" s="219"/>
      <c r="E18" s="85">
        <v>225</v>
      </c>
      <c r="F18" s="414" t="s">
        <v>179</v>
      </c>
      <c r="G18" s="81">
        <v>400</v>
      </c>
      <c r="H18" s="414" t="s">
        <v>179</v>
      </c>
      <c r="I18" s="93">
        <f t="shared" ref="I18:I24" si="0">$E18*J18</f>
        <v>0</v>
      </c>
      <c r="J18" s="94"/>
      <c r="K18" s="84">
        <f t="shared" ref="K18:K23" si="1">$G18*J18</f>
        <v>0</v>
      </c>
      <c r="L18" s="93">
        <f>$E18*N18</f>
        <v>0</v>
      </c>
      <c r="M18" s="92">
        <f t="shared" ref="M18:M24" si="2">$E18*N18</f>
        <v>0</v>
      </c>
      <c r="N18" s="94"/>
      <c r="O18" s="166">
        <f t="shared" ref="O18:O24" si="3">$G18*N18</f>
        <v>0</v>
      </c>
      <c r="P18" s="84">
        <f t="shared" ref="P18:P23" si="4">$G18*N18</f>
        <v>0</v>
      </c>
      <c r="Q18" s="93">
        <f t="shared" ref="Q18:Q23" si="5">$E18*R18</f>
        <v>0</v>
      </c>
      <c r="R18" s="94"/>
      <c r="S18" s="84">
        <f t="shared" ref="S18:S23" si="6">$G18*R18</f>
        <v>0</v>
      </c>
      <c r="T18" s="93">
        <f t="shared" ref="T18:T23" si="7">$E18*U18</f>
        <v>0</v>
      </c>
      <c r="U18" s="94"/>
      <c r="V18" s="84">
        <f t="shared" ref="V18:V23" si="8">$G18*U18</f>
        <v>0</v>
      </c>
      <c r="W18" s="93">
        <f t="shared" ref="W18:W23" si="9">$E18*X18</f>
        <v>11.25</v>
      </c>
      <c r="X18" s="94">
        <v>0.05</v>
      </c>
      <c r="Y18" s="84">
        <f t="shared" ref="Y18:Y23" si="10">$G18*X18</f>
        <v>20</v>
      </c>
      <c r="Z18" s="93">
        <f t="shared" ref="Z18:Z23" si="11">$E18*AA18</f>
        <v>0</v>
      </c>
      <c r="AA18" s="94"/>
      <c r="AB18" s="84">
        <f t="shared" ref="AB18:AB23" si="12">$G18*AA18</f>
        <v>0</v>
      </c>
      <c r="AC18" s="93">
        <f t="shared" ref="AC18:AC24" si="13">$E18*AD18</f>
        <v>0</v>
      </c>
      <c r="AD18" s="94"/>
      <c r="AE18" s="84">
        <f t="shared" ref="AE18:AE23" si="14">$G18*AD18</f>
        <v>0</v>
      </c>
      <c r="AF18" s="93">
        <f t="shared" ref="AF18:AF24" si="15">$E18*AG18</f>
        <v>0</v>
      </c>
      <c r="AG18" s="94"/>
      <c r="AH18" s="84">
        <f t="shared" ref="AH18:AH23" si="16">$G18*AG18</f>
        <v>0</v>
      </c>
      <c r="AI18" s="93">
        <f t="shared" ref="AI18:AI24" si="17">$E18*AJ18</f>
        <v>213.75</v>
      </c>
      <c r="AJ18" s="94">
        <v>0.95</v>
      </c>
      <c r="AK18" s="84">
        <f t="shared" ref="AK18:AK23" si="18">$G18*AJ18</f>
        <v>380</v>
      </c>
      <c r="AL18" s="93">
        <f t="shared" ref="AL18:AL24" si="19">$E18*AM18</f>
        <v>0</v>
      </c>
      <c r="AM18" s="94"/>
      <c r="AN18" s="84">
        <f t="shared" ref="AN18:AN23" si="20">$G18*AM18</f>
        <v>0</v>
      </c>
    </row>
    <row r="19" spans="1:40" s="2" customFormat="1" ht="17.100000000000001" customHeight="1">
      <c r="A19" s="90" t="s">
        <v>42</v>
      </c>
      <c r="B19" s="219" t="s">
        <v>43</v>
      </c>
      <c r="C19" s="91"/>
      <c r="D19" s="219"/>
      <c r="E19" s="85">
        <v>120</v>
      </c>
      <c r="F19" s="414" t="s">
        <v>179</v>
      </c>
      <c r="G19" s="81">
        <v>600</v>
      </c>
      <c r="H19" s="414" t="s">
        <v>179</v>
      </c>
      <c r="I19" s="93">
        <f t="shared" si="0"/>
        <v>2.04</v>
      </c>
      <c r="J19" s="94">
        <v>1.7000000000000001E-2</v>
      </c>
      <c r="K19" s="84">
        <f t="shared" si="1"/>
        <v>10.200000000000001</v>
      </c>
      <c r="L19" s="93">
        <f>$E19*N19</f>
        <v>0</v>
      </c>
      <c r="M19" s="92">
        <f t="shared" si="2"/>
        <v>0</v>
      </c>
      <c r="N19" s="94"/>
      <c r="O19" s="166">
        <f t="shared" si="3"/>
        <v>0</v>
      </c>
      <c r="P19" s="84">
        <f t="shared" si="4"/>
        <v>0</v>
      </c>
      <c r="Q19" s="93">
        <f t="shared" si="5"/>
        <v>0</v>
      </c>
      <c r="R19" s="94"/>
      <c r="S19" s="84">
        <f t="shared" si="6"/>
        <v>0</v>
      </c>
      <c r="T19" s="93">
        <f t="shared" si="7"/>
        <v>0</v>
      </c>
      <c r="U19" s="94"/>
      <c r="V19" s="84">
        <f t="shared" si="8"/>
        <v>0</v>
      </c>
      <c r="W19" s="93">
        <f t="shared" si="9"/>
        <v>0</v>
      </c>
      <c r="X19" s="94"/>
      <c r="Y19" s="84">
        <f t="shared" si="10"/>
        <v>0</v>
      </c>
      <c r="Z19" s="93">
        <f t="shared" si="11"/>
        <v>0</v>
      </c>
      <c r="AA19" s="94"/>
      <c r="AB19" s="84">
        <f t="shared" si="12"/>
        <v>0</v>
      </c>
      <c r="AC19" s="93">
        <f t="shared" si="13"/>
        <v>0</v>
      </c>
      <c r="AD19" s="94"/>
      <c r="AE19" s="84">
        <f t="shared" si="14"/>
        <v>0</v>
      </c>
      <c r="AF19" s="93">
        <f t="shared" si="15"/>
        <v>117.96</v>
      </c>
      <c r="AG19" s="94">
        <v>0.98299999999999998</v>
      </c>
      <c r="AH19" s="84">
        <f t="shared" si="16"/>
        <v>589.79999999999995</v>
      </c>
      <c r="AI19" s="93">
        <f t="shared" si="17"/>
        <v>0</v>
      </c>
      <c r="AJ19" s="94"/>
      <c r="AK19" s="84">
        <f t="shared" si="18"/>
        <v>0</v>
      </c>
      <c r="AL19" s="93">
        <f t="shared" si="19"/>
        <v>0</v>
      </c>
      <c r="AM19" s="94"/>
      <c r="AN19" s="84">
        <f t="shared" si="20"/>
        <v>0</v>
      </c>
    </row>
    <row r="20" spans="1:40" s="2" customFormat="1" ht="17.100000000000001" customHeight="1">
      <c r="A20" s="90" t="s">
        <v>44</v>
      </c>
      <c r="B20" s="219" t="s">
        <v>139</v>
      </c>
      <c r="C20" s="91"/>
      <c r="D20" s="219"/>
      <c r="E20" s="85">
        <v>2000</v>
      </c>
      <c r="F20" s="414" t="s">
        <v>179</v>
      </c>
      <c r="G20" s="81">
        <v>14870</v>
      </c>
      <c r="H20" s="414" t="s">
        <v>179</v>
      </c>
      <c r="I20" s="93">
        <f t="shared" si="0"/>
        <v>0</v>
      </c>
      <c r="J20" s="94"/>
      <c r="K20" s="84">
        <f t="shared" si="1"/>
        <v>0</v>
      </c>
      <c r="L20" s="93">
        <f>$E20*N20</f>
        <v>1892</v>
      </c>
      <c r="M20" s="92">
        <v>0</v>
      </c>
      <c r="N20" s="94">
        <v>0.94599999999999995</v>
      </c>
      <c r="O20" s="166">
        <f t="shared" si="3"/>
        <v>14067.019999999999</v>
      </c>
      <c r="P20" s="84">
        <v>0</v>
      </c>
      <c r="Q20" s="93">
        <f t="shared" si="5"/>
        <v>0</v>
      </c>
      <c r="R20" s="94"/>
      <c r="S20" s="84">
        <f t="shared" si="6"/>
        <v>0</v>
      </c>
      <c r="T20" s="93">
        <f t="shared" si="7"/>
        <v>0</v>
      </c>
      <c r="U20" s="94"/>
      <c r="V20" s="84">
        <f t="shared" si="8"/>
        <v>0</v>
      </c>
      <c r="W20" s="93">
        <f t="shared" si="9"/>
        <v>0</v>
      </c>
      <c r="X20" s="94"/>
      <c r="Y20" s="84">
        <f t="shared" si="10"/>
        <v>0</v>
      </c>
      <c r="Z20" s="93">
        <f t="shared" si="11"/>
        <v>36</v>
      </c>
      <c r="AA20" s="94">
        <v>1.7999999999999999E-2</v>
      </c>
      <c r="AB20" s="84">
        <f t="shared" si="12"/>
        <v>267.65999999999997</v>
      </c>
      <c r="AC20" s="93">
        <f t="shared" si="13"/>
        <v>72</v>
      </c>
      <c r="AD20" s="94">
        <v>3.5999999999999997E-2</v>
      </c>
      <c r="AE20" s="84">
        <f t="shared" si="14"/>
        <v>535.31999999999994</v>
      </c>
      <c r="AF20" s="93">
        <f t="shared" si="15"/>
        <v>0</v>
      </c>
      <c r="AG20" s="94"/>
      <c r="AH20" s="84">
        <f t="shared" si="16"/>
        <v>0</v>
      </c>
      <c r="AI20" s="93">
        <f t="shared" si="17"/>
        <v>0</v>
      </c>
      <c r="AJ20" s="94"/>
      <c r="AK20" s="84">
        <f t="shared" si="18"/>
        <v>0</v>
      </c>
      <c r="AL20" s="93">
        <f t="shared" si="19"/>
        <v>0</v>
      </c>
      <c r="AM20" s="94"/>
      <c r="AN20" s="84">
        <f t="shared" si="20"/>
        <v>0</v>
      </c>
    </row>
    <row r="21" spans="1:40" ht="17.100000000000001" customHeight="1">
      <c r="A21" s="88" t="s">
        <v>45</v>
      </c>
      <c r="B21" s="219" t="s">
        <v>46</v>
      </c>
      <c r="C21" s="91"/>
      <c r="D21" s="219"/>
      <c r="E21" s="85">
        <v>1800</v>
      </c>
      <c r="F21" s="414" t="s">
        <v>179</v>
      </c>
      <c r="G21" s="81">
        <v>13500</v>
      </c>
      <c r="H21" s="414" t="s">
        <v>179</v>
      </c>
      <c r="I21" s="93">
        <f t="shared" si="0"/>
        <v>0</v>
      </c>
      <c r="J21" s="94"/>
      <c r="K21" s="84">
        <f t="shared" si="1"/>
        <v>0</v>
      </c>
      <c r="L21" s="93">
        <f>$E21*N21</f>
        <v>1557</v>
      </c>
      <c r="M21" s="92">
        <v>0</v>
      </c>
      <c r="N21" s="94">
        <v>0.86499999999999999</v>
      </c>
      <c r="O21" s="166">
        <f t="shared" si="3"/>
        <v>11677.5</v>
      </c>
      <c r="P21" s="84">
        <v>0</v>
      </c>
      <c r="Q21" s="93">
        <f t="shared" si="5"/>
        <v>0</v>
      </c>
      <c r="R21" s="94"/>
      <c r="S21" s="84">
        <f t="shared" si="6"/>
        <v>0</v>
      </c>
      <c r="T21" s="93">
        <f t="shared" si="7"/>
        <v>0</v>
      </c>
      <c r="U21" s="94"/>
      <c r="V21" s="84">
        <f t="shared" si="8"/>
        <v>0</v>
      </c>
      <c r="W21" s="93">
        <f t="shared" si="9"/>
        <v>0</v>
      </c>
      <c r="X21" s="94"/>
      <c r="Y21" s="84">
        <f t="shared" si="10"/>
        <v>0</v>
      </c>
      <c r="Z21" s="93">
        <f t="shared" si="11"/>
        <v>203.4</v>
      </c>
      <c r="AA21" s="94">
        <v>0.113</v>
      </c>
      <c r="AB21" s="84">
        <f t="shared" si="12"/>
        <v>1525.5</v>
      </c>
      <c r="AC21" s="93">
        <f t="shared" si="13"/>
        <v>39.599999999999994</v>
      </c>
      <c r="AD21" s="94">
        <v>2.1999999999999999E-2</v>
      </c>
      <c r="AE21" s="84">
        <f t="shared" si="14"/>
        <v>297</v>
      </c>
      <c r="AF21" s="93">
        <f t="shared" si="15"/>
        <v>0</v>
      </c>
      <c r="AG21" s="94"/>
      <c r="AH21" s="84">
        <f t="shared" si="16"/>
        <v>0</v>
      </c>
      <c r="AI21" s="93">
        <f t="shared" si="17"/>
        <v>0</v>
      </c>
      <c r="AJ21" s="94"/>
      <c r="AK21" s="84">
        <f t="shared" si="18"/>
        <v>0</v>
      </c>
      <c r="AL21" s="93">
        <f t="shared" si="19"/>
        <v>0</v>
      </c>
      <c r="AM21" s="94"/>
      <c r="AN21" s="84">
        <f t="shared" si="20"/>
        <v>0</v>
      </c>
    </row>
    <row r="22" spans="1:40" ht="17.100000000000001" customHeight="1">
      <c r="A22" s="88" t="s">
        <v>47</v>
      </c>
      <c r="B22" s="80" t="s">
        <v>48</v>
      </c>
      <c r="C22" s="89"/>
      <c r="D22" s="80"/>
      <c r="E22" s="85">
        <v>500</v>
      </c>
      <c r="F22" s="414" t="s">
        <v>179</v>
      </c>
      <c r="G22" s="81">
        <v>5000</v>
      </c>
      <c r="H22" s="414" t="s">
        <v>179</v>
      </c>
      <c r="I22" s="93">
        <f t="shared" si="0"/>
        <v>0</v>
      </c>
      <c r="J22" s="94"/>
      <c r="K22" s="84">
        <f t="shared" si="1"/>
        <v>0</v>
      </c>
      <c r="L22" s="93">
        <v>0</v>
      </c>
      <c r="M22" s="92">
        <f t="shared" si="2"/>
        <v>200</v>
      </c>
      <c r="N22" s="94">
        <v>0.4</v>
      </c>
      <c r="O22" s="166">
        <v>0</v>
      </c>
      <c r="P22" s="84">
        <f t="shared" si="4"/>
        <v>2000</v>
      </c>
      <c r="Q22" s="93">
        <f t="shared" si="5"/>
        <v>125</v>
      </c>
      <c r="R22" s="94">
        <v>0.25</v>
      </c>
      <c r="S22" s="84">
        <f t="shared" si="6"/>
        <v>1250</v>
      </c>
      <c r="T22" s="93">
        <f t="shared" si="7"/>
        <v>0</v>
      </c>
      <c r="U22" s="94"/>
      <c r="V22" s="84">
        <f t="shared" si="8"/>
        <v>0</v>
      </c>
      <c r="W22" s="93">
        <f t="shared" si="9"/>
        <v>75</v>
      </c>
      <c r="X22" s="94">
        <v>0.15</v>
      </c>
      <c r="Y22" s="84">
        <f t="shared" si="10"/>
        <v>750</v>
      </c>
      <c r="Z22" s="93">
        <f t="shared" si="11"/>
        <v>100</v>
      </c>
      <c r="AA22" s="94">
        <v>0.2</v>
      </c>
      <c r="AB22" s="84">
        <f t="shared" si="12"/>
        <v>1000</v>
      </c>
      <c r="AC22" s="93">
        <f t="shared" si="13"/>
        <v>0</v>
      </c>
      <c r="AD22" s="94"/>
      <c r="AE22" s="84">
        <f t="shared" si="14"/>
        <v>0</v>
      </c>
      <c r="AF22" s="93">
        <f t="shared" si="15"/>
        <v>0</v>
      </c>
      <c r="AG22" s="94"/>
      <c r="AH22" s="84">
        <f t="shared" si="16"/>
        <v>0</v>
      </c>
      <c r="AI22" s="93">
        <f t="shared" si="17"/>
        <v>0</v>
      </c>
      <c r="AJ22" s="94"/>
      <c r="AK22" s="84">
        <f t="shared" si="18"/>
        <v>0</v>
      </c>
      <c r="AL22" s="93">
        <f t="shared" si="19"/>
        <v>0</v>
      </c>
      <c r="AM22" s="94"/>
      <c r="AN22" s="84">
        <f t="shared" si="20"/>
        <v>0</v>
      </c>
    </row>
    <row r="23" spans="1:40" ht="17.100000000000001" customHeight="1">
      <c r="A23" s="88" t="s">
        <v>49</v>
      </c>
      <c r="B23" s="80" t="s">
        <v>50</v>
      </c>
      <c r="C23" s="89"/>
      <c r="D23" s="80"/>
      <c r="E23" s="85">
        <v>1550</v>
      </c>
      <c r="F23" s="414" t="s">
        <v>179</v>
      </c>
      <c r="G23" s="81">
        <v>13500</v>
      </c>
      <c r="H23" s="414" t="s">
        <v>179</v>
      </c>
      <c r="I23" s="93">
        <f t="shared" si="0"/>
        <v>0</v>
      </c>
      <c r="J23" s="94"/>
      <c r="K23" s="84">
        <f t="shared" si="1"/>
        <v>0</v>
      </c>
      <c r="L23" s="93">
        <f>$E23*N23</f>
        <v>0</v>
      </c>
      <c r="M23" s="92">
        <f t="shared" si="2"/>
        <v>0</v>
      </c>
      <c r="N23" s="94"/>
      <c r="O23" s="166">
        <f t="shared" si="3"/>
        <v>0</v>
      </c>
      <c r="P23" s="84">
        <f t="shared" si="4"/>
        <v>0</v>
      </c>
      <c r="Q23" s="93">
        <f t="shared" si="5"/>
        <v>0</v>
      </c>
      <c r="R23" s="94"/>
      <c r="S23" s="84">
        <f t="shared" si="6"/>
        <v>0</v>
      </c>
      <c r="T23" s="93">
        <f t="shared" si="7"/>
        <v>700.6</v>
      </c>
      <c r="U23" s="94">
        <v>0.45200000000000001</v>
      </c>
      <c r="V23" s="84">
        <f t="shared" si="8"/>
        <v>6102</v>
      </c>
      <c r="W23" s="93">
        <f t="shared" si="9"/>
        <v>0</v>
      </c>
      <c r="X23" s="94"/>
      <c r="Y23" s="84">
        <f t="shared" si="10"/>
        <v>0</v>
      </c>
      <c r="Z23" s="93">
        <f t="shared" si="11"/>
        <v>0</v>
      </c>
      <c r="AA23" s="94"/>
      <c r="AB23" s="84">
        <f t="shared" si="12"/>
        <v>0</v>
      </c>
      <c r="AC23" s="93">
        <f t="shared" si="13"/>
        <v>0</v>
      </c>
      <c r="AD23" s="94"/>
      <c r="AE23" s="84">
        <f t="shared" si="14"/>
        <v>0</v>
      </c>
      <c r="AF23" s="93">
        <f t="shared" si="15"/>
        <v>0</v>
      </c>
      <c r="AG23" s="94"/>
      <c r="AH23" s="84">
        <f t="shared" si="16"/>
        <v>0</v>
      </c>
      <c r="AI23" s="93">
        <f t="shared" si="17"/>
        <v>849.40000000000009</v>
      </c>
      <c r="AJ23" s="94">
        <v>0.54800000000000004</v>
      </c>
      <c r="AK23" s="84">
        <f t="shared" si="18"/>
        <v>7398.0000000000009</v>
      </c>
      <c r="AL23" s="93">
        <f t="shared" si="19"/>
        <v>0</v>
      </c>
      <c r="AM23" s="94"/>
      <c r="AN23" s="84">
        <f t="shared" si="20"/>
        <v>0</v>
      </c>
    </row>
    <row r="24" spans="1:40" ht="17.100000000000001" customHeight="1">
      <c r="A24" s="104" t="s">
        <v>51</v>
      </c>
      <c r="B24" s="223" t="s">
        <v>50</v>
      </c>
      <c r="C24" s="105"/>
      <c r="D24" s="222"/>
      <c r="E24" s="214">
        <v>1000</v>
      </c>
      <c r="F24" s="414" t="s">
        <v>179</v>
      </c>
      <c r="G24" s="86">
        <v>12500</v>
      </c>
      <c r="H24" s="414" t="s">
        <v>179</v>
      </c>
      <c r="I24" s="95">
        <f t="shared" si="0"/>
        <v>780</v>
      </c>
      <c r="J24" s="96">
        <v>0.78</v>
      </c>
      <c r="K24" s="87">
        <f>$G24*J24</f>
        <v>9750</v>
      </c>
      <c r="L24" s="95">
        <f>$E24*N24</f>
        <v>0</v>
      </c>
      <c r="M24" s="141">
        <f t="shared" si="2"/>
        <v>0</v>
      </c>
      <c r="N24" s="96"/>
      <c r="O24" s="167">
        <f t="shared" si="3"/>
        <v>0</v>
      </c>
      <c r="P24" s="87">
        <f>$G24*N24</f>
        <v>0</v>
      </c>
      <c r="Q24" s="95">
        <f>$E24*R24</f>
        <v>0</v>
      </c>
      <c r="R24" s="96"/>
      <c r="S24" s="87">
        <f>$G24*R24</f>
        <v>0</v>
      </c>
      <c r="T24" s="95">
        <f>$E24*U24</f>
        <v>0</v>
      </c>
      <c r="U24" s="96"/>
      <c r="V24" s="87">
        <f>$G24*U24</f>
        <v>0</v>
      </c>
      <c r="W24" s="95">
        <f>$E24*X24</f>
        <v>0</v>
      </c>
      <c r="X24" s="96"/>
      <c r="Y24" s="87">
        <f>$G24*X24</f>
        <v>0</v>
      </c>
      <c r="Z24" s="95">
        <f>$E24*AA24</f>
        <v>0</v>
      </c>
      <c r="AA24" s="96"/>
      <c r="AB24" s="87">
        <f>$G24*AA24</f>
        <v>0</v>
      </c>
      <c r="AC24" s="95">
        <f t="shared" si="13"/>
        <v>0</v>
      </c>
      <c r="AD24" s="96"/>
      <c r="AE24" s="87">
        <f>$G24*AD24</f>
        <v>0</v>
      </c>
      <c r="AF24" s="95">
        <f t="shared" si="15"/>
        <v>0</v>
      </c>
      <c r="AG24" s="96"/>
      <c r="AH24" s="87">
        <f>$G24*AG24</f>
        <v>0</v>
      </c>
      <c r="AI24" s="95">
        <f t="shared" si="17"/>
        <v>220</v>
      </c>
      <c r="AJ24" s="96">
        <v>0.22</v>
      </c>
      <c r="AK24" s="87">
        <f>$G24*AJ24</f>
        <v>2750</v>
      </c>
      <c r="AL24" s="95">
        <f t="shared" si="19"/>
        <v>0</v>
      </c>
      <c r="AM24" s="96"/>
      <c r="AN24" s="87">
        <f>$G24*AM24</f>
        <v>0</v>
      </c>
    </row>
    <row r="25" spans="1:40">
      <c r="E25" s="58"/>
      <c r="F25" s="142"/>
      <c r="G25" s="217"/>
      <c r="H25" s="217"/>
      <c r="I25" s="97"/>
      <c r="J25" s="98"/>
      <c r="K25" s="10"/>
      <c r="L25" s="101"/>
      <c r="M25" s="101"/>
      <c r="N25" s="98"/>
      <c r="O25" s="98"/>
      <c r="P25" s="10"/>
      <c r="Q25" s="101"/>
      <c r="R25" s="98"/>
      <c r="S25" s="10"/>
      <c r="T25" s="101"/>
      <c r="U25" s="98"/>
      <c r="V25" s="10"/>
      <c r="W25" s="101"/>
      <c r="X25" s="98"/>
      <c r="Y25" s="10"/>
      <c r="Z25" s="101"/>
      <c r="AA25" s="98"/>
      <c r="AB25" s="10"/>
      <c r="AC25" s="101"/>
      <c r="AD25" s="98"/>
      <c r="AE25" s="10"/>
      <c r="AF25" s="101"/>
      <c r="AG25" s="98"/>
      <c r="AH25" s="10"/>
      <c r="AI25" s="101"/>
      <c r="AJ25" s="98"/>
      <c r="AK25" s="10"/>
      <c r="AL25" s="101"/>
      <c r="AM25" s="98"/>
      <c r="AN25" s="10"/>
    </row>
    <row r="26" spans="1:40" ht="15.75">
      <c r="A26" s="158" t="s">
        <v>52</v>
      </c>
      <c r="B26" s="158"/>
      <c r="D26" s="224" t="s">
        <v>53</v>
      </c>
      <c r="E26" s="58">
        <f>I26+L26+M26+Q26+T26+W26+Z26+AC26+AF26+AI26+AL26</f>
        <v>13044.999999999998</v>
      </c>
      <c r="F26" s="417" t="s">
        <v>180</v>
      </c>
      <c r="G26" s="3">
        <f>K26+O26+P26+S26+V26+Y26+AB26+AE26+AH26+AK26+AN26</f>
        <v>136234</v>
      </c>
      <c r="H26" s="417" t="s">
        <v>180</v>
      </c>
      <c r="I26" s="97">
        <f>SUM(I9:I24)</f>
        <v>782.04</v>
      </c>
      <c r="J26" s="98">
        <f>K26/$G$26</f>
        <v>7.164290852503781E-2</v>
      </c>
      <c r="K26" s="10">
        <f>SUM(K12:K24)</f>
        <v>9760.2000000000007</v>
      </c>
      <c r="L26" s="97">
        <f>SUM(L9:L24)</f>
        <v>3449</v>
      </c>
      <c r="M26" s="101">
        <f>SUM(M9:M24)</f>
        <v>200</v>
      </c>
      <c r="N26" s="98">
        <f>(P26+O26)/$G$26</f>
        <v>0.20365341985113847</v>
      </c>
      <c r="O26" s="168">
        <f>SUM(O12:O24)</f>
        <v>25744.519999999997</v>
      </c>
      <c r="P26" s="10">
        <f>SUM(P12:P24)</f>
        <v>2000</v>
      </c>
      <c r="Q26" s="97">
        <f>SUM(Q9:Q24)</f>
        <v>125</v>
      </c>
      <c r="R26" s="98">
        <f>S26/$G$26</f>
        <v>9.1753894035262861E-3</v>
      </c>
      <c r="S26" s="10">
        <f>SUM(S12:S24)</f>
        <v>1250</v>
      </c>
      <c r="T26" s="97">
        <f>SUM(T9:T24)</f>
        <v>2550.6</v>
      </c>
      <c r="U26" s="98">
        <f>V26/$G$26</f>
        <v>0.20712157023944097</v>
      </c>
      <c r="V26" s="10">
        <f>SUM(V12:V24)</f>
        <v>28217</v>
      </c>
      <c r="W26" s="97">
        <f>SUM(W9:W24)</f>
        <v>86.25</v>
      </c>
      <c r="X26" s="98">
        <f>Y26/$G$26</f>
        <v>5.6520398725721918E-3</v>
      </c>
      <c r="Y26" s="10">
        <f>SUM(Y12:Y24)</f>
        <v>770</v>
      </c>
      <c r="Z26" s="97">
        <f>SUM(Z9:Z24)</f>
        <v>339.4</v>
      </c>
      <c r="AA26" s="98">
        <f>ROUNDDOWN(AB26/$G$26,3)</f>
        <v>0.02</v>
      </c>
      <c r="AB26" s="10">
        <f>SUM(AB12:AB24)</f>
        <v>2793.16</v>
      </c>
      <c r="AC26" s="97">
        <f>SUM(AC9:AC24)</f>
        <v>111.6</v>
      </c>
      <c r="AD26" s="98">
        <f>AE26/$G$26-0.0001</f>
        <v>6.009488086674398E-3</v>
      </c>
      <c r="AE26" s="10">
        <f>SUM(AE12:AE24)</f>
        <v>832.31999999999994</v>
      </c>
      <c r="AF26" s="97">
        <f>SUM(AF9:AF24)</f>
        <v>2197.96</v>
      </c>
      <c r="AG26" s="98">
        <f>AH26/$G$26</f>
        <v>0.26508654227285411</v>
      </c>
      <c r="AH26" s="10">
        <f>SUM(AH12:AH24)</f>
        <v>36113.800000000003</v>
      </c>
      <c r="AI26" s="97">
        <f>SUM(AI9:AI24)</f>
        <v>3203.15</v>
      </c>
      <c r="AJ26" s="98">
        <f>AK26/$G$26</f>
        <v>0.21105597721567304</v>
      </c>
      <c r="AK26" s="10">
        <f>SUM(AK12:AK24)</f>
        <v>28753</v>
      </c>
      <c r="AL26" s="101">
        <f>SUM(AL12:AL24)</f>
        <v>0</v>
      </c>
      <c r="AM26" s="98">
        <f>AN26/$G$26</f>
        <v>0</v>
      </c>
      <c r="AN26" s="10">
        <f>SUM(AN12:AN24)</f>
        <v>0</v>
      </c>
    </row>
    <row r="27" spans="1:40" ht="13.5">
      <c r="A27" s="160"/>
      <c r="B27" s="160"/>
      <c r="E27" s="58"/>
      <c r="F27" s="101"/>
      <c r="I27" s="97"/>
      <c r="J27" s="287"/>
      <c r="K27" s="10"/>
      <c r="L27" s="101"/>
      <c r="M27" s="101"/>
      <c r="N27" s="287"/>
      <c r="O27" s="168"/>
      <c r="P27" s="10"/>
      <c r="Q27" s="101"/>
      <c r="R27" s="287"/>
      <c r="S27" s="10"/>
      <c r="T27" s="101"/>
      <c r="U27" s="287"/>
      <c r="V27" s="10"/>
      <c r="W27" s="101"/>
      <c r="X27" s="287"/>
      <c r="Y27" s="10"/>
      <c r="Z27" s="101"/>
      <c r="AA27" s="287"/>
      <c r="AB27" s="10"/>
      <c r="AC27" s="101"/>
      <c r="AD27" s="287"/>
      <c r="AE27" s="10"/>
      <c r="AF27" s="101"/>
      <c r="AG27" s="287"/>
      <c r="AH27" s="10"/>
      <c r="AI27" s="101"/>
      <c r="AJ27" s="287"/>
      <c r="AK27" s="10"/>
      <c r="AL27" s="101"/>
      <c r="AM27" s="287"/>
      <c r="AN27" s="10"/>
    </row>
    <row r="28" spans="1:40" ht="13.5">
      <c r="A28" s="159" t="s">
        <v>54</v>
      </c>
      <c r="B28" s="159"/>
      <c r="D28" s="224" t="s">
        <v>53</v>
      </c>
      <c r="E28" s="58">
        <f>I28+L28+M28+Q28+T28+W28+Z28+AC28+AF28+AI28+AL28</f>
        <v>12730</v>
      </c>
      <c r="F28" s="101"/>
      <c r="G28" s="3">
        <f>K28+O28+P28+S28+V28+Y28+AB28+AE28+AH28+AK28+AN28</f>
        <v>132576.20000000001</v>
      </c>
      <c r="H28" s="28"/>
      <c r="I28" s="99">
        <v>760</v>
      </c>
      <c r="J28" s="288"/>
      <c r="K28" s="11">
        <f>K26+AN24</f>
        <v>9760.2000000000007</v>
      </c>
      <c r="L28" s="102">
        <v>3700</v>
      </c>
      <c r="M28" s="102">
        <v>225</v>
      </c>
      <c r="N28" s="288"/>
      <c r="O28" s="173">
        <v>26579</v>
      </c>
      <c r="P28" s="11">
        <v>2200</v>
      </c>
      <c r="Q28" s="102">
        <v>25</v>
      </c>
      <c r="R28" s="288"/>
      <c r="S28" s="11">
        <v>100</v>
      </c>
      <c r="T28" s="102">
        <v>2445</v>
      </c>
      <c r="U28" s="288"/>
      <c r="V28" s="11">
        <v>28222</v>
      </c>
      <c r="W28" s="102">
        <v>0</v>
      </c>
      <c r="X28" s="288"/>
      <c r="Y28" s="11">
        <v>0</v>
      </c>
      <c r="Z28" s="102">
        <v>250</v>
      </c>
      <c r="AA28" s="288"/>
      <c r="AB28" s="11">
        <v>1791</v>
      </c>
      <c r="AC28" s="102">
        <v>0</v>
      </c>
      <c r="AD28" s="288"/>
      <c r="AE28" s="11">
        <v>0</v>
      </c>
      <c r="AF28" s="102">
        <v>2150</v>
      </c>
      <c r="AG28" s="288"/>
      <c r="AH28" s="11">
        <v>35524</v>
      </c>
      <c r="AI28" s="102">
        <v>3175</v>
      </c>
      <c r="AJ28" s="288"/>
      <c r="AK28" s="11">
        <v>28400</v>
      </c>
      <c r="AL28" s="102">
        <v>0</v>
      </c>
      <c r="AM28" s="288"/>
      <c r="AN28" s="11">
        <f>AN26-AN24</f>
        <v>0</v>
      </c>
    </row>
    <row r="29" spans="1:40" ht="13.5">
      <c r="A29" s="160"/>
      <c r="B29" s="160"/>
      <c r="D29" s="225"/>
      <c r="E29" s="215"/>
      <c r="F29" s="142"/>
      <c r="G29" s="53"/>
      <c r="H29" s="53"/>
      <c r="I29" s="97"/>
      <c r="J29" s="287"/>
      <c r="K29" s="10"/>
      <c r="L29" s="101"/>
      <c r="M29" s="101"/>
      <c r="N29" s="287"/>
      <c r="O29" s="168"/>
      <c r="P29" s="10"/>
      <c r="Q29" s="101"/>
      <c r="R29" s="287"/>
      <c r="S29" s="10"/>
      <c r="T29" s="101"/>
      <c r="U29" s="287"/>
      <c r="V29" s="10"/>
      <c r="W29" s="101"/>
      <c r="X29" s="287"/>
      <c r="Y29" s="10"/>
      <c r="Z29" s="101"/>
      <c r="AA29" s="287"/>
      <c r="AB29" s="10"/>
      <c r="AC29" s="101"/>
      <c r="AD29" s="287"/>
      <c r="AE29" s="10"/>
      <c r="AF29" s="101"/>
      <c r="AG29" s="287"/>
      <c r="AH29" s="10"/>
      <c r="AI29" s="101"/>
      <c r="AJ29" s="287"/>
      <c r="AK29" s="10"/>
      <c r="AL29" s="101"/>
      <c r="AM29" s="287"/>
      <c r="AN29" s="10"/>
    </row>
    <row r="30" spans="1:40" ht="14.25" thickBot="1">
      <c r="A30" s="159" t="s">
        <v>55</v>
      </c>
      <c r="B30" s="159"/>
      <c r="D30" s="226" t="s">
        <v>53</v>
      </c>
      <c r="E30" s="216">
        <f>I30+L30+M30+Q30+T30+W30+Z30+AC30+AF30+AI30+AL30</f>
        <v>315</v>
      </c>
      <c r="F30" s="103"/>
      <c r="G30" s="4">
        <f>G26-G28</f>
        <v>3657.7999999999884</v>
      </c>
      <c r="H30" s="4"/>
      <c r="I30" s="100">
        <f>I26-I28</f>
        <v>22.039999999999964</v>
      </c>
      <c r="J30" s="289"/>
      <c r="K30" s="12">
        <f>K26-K28</f>
        <v>0</v>
      </c>
      <c r="L30" s="100">
        <f>L26-L28</f>
        <v>-251</v>
      </c>
      <c r="M30" s="103">
        <f>M26-M28</f>
        <v>-25</v>
      </c>
      <c r="N30" s="289"/>
      <c r="O30" s="174">
        <f t="shared" ref="O30:T30" si="21">O26-O28</f>
        <v>-834.4800000000032</v>
      </c>
      <c r="P30" s="12">
        <f t="shared" si="21"/>
        <v>-200</v>
      </c>
      <c r="Q30" s="100">
        <f t="shared" si="21"/>
        <v>100</v>
      </c>
      <c r="R30" s="289"/>
      <c r="S30" s="12">
        <f t="shared" si="21"/>
        <v>1150</v>
      </c>
      <c r="T30" s="100">
        <f t="shared" si="21"/>
        <v>105.59999999999991</v>
      </c>
      <c r="U30" s="289"/>
      <c r="V30" s="12">
        <f>V26-V28</f>
        <v>-5</v>
      </c>
      <c r="W30" s="100">
        <f>W26-W28</f>
        <v>86.25</v>
      </c>
      <c r="X30" s="289"/>
      <c r="Y30" s="12">
        <f>Y26-Y28</f>
        <v>770</v>
      </c>
      <c r="Z30" s="100">
        <f>Z26-Z28</f>
        <v>89.399999999999977</v>
      </c>
      <c r="AA30" s="289"/>
      <c r="AB30" s="12">
        <f>AB26-AB28</f>
        <v>1002.1599999999999</v>
      </c>
      <c r="AC30" s="100">
        <f>AC26-AC28</f>
        <v>111.6</v>
      </c>
      <c r="AD30" s="289"/>
      <c r="AE30" s="12">
        <f>AE26-AE28</f>
        <v>832.31999999999994</v>
      </c>
      <c r="AF30" s="100">
        <f>AF26-AF28</f>
        <v>47.960000000000036</v>
      </c>
      <c r="AG30" s="289"/>
      <c r="AH30" s="12">
        <f>AH26-AH28</f>
        <v>589.80000000000291</v>
      </c>
      <c r="AI30" s="100">
        <f>AI26-AI28</f>
        <v>28.150000000000091</v>
      </c>
      <c r="AJ30" s="289"/>
      <c r="AK30" s="12">
        <f>AK26-AK28</f>
        <v>353</v>
      </c>
      <c r="AL30" s="100">
        <f>AL26-AL28</f>
        <v>0</v>
      </c>
      <c r="AM30" s="289"/>
      <c r="AN30" s="12">
        <f>AN26-AN28</f>
        <v>0</v>
      </c>
    </row>
    <row r="31" spans="1:40" ht="13.5" thickTop="1">
      <c r="E31" s="227" t="s">
        <v>56</v>
      </c>
      <c r="G31" s="227" t="s">
        <v>56</v>
      </c>
      <c r="I31" s="325" t="s">
        <v>56</v>
      </c>
      <c r="K31" s="328" t="s">
        <v>56</v>
      </c>
      <c r="L31" s="227" t="s">
        <v>56</v>
      </c>
      <c r="M31" s="227" t="s">
        <v>56</v>
      </c>
      <c r="O31" s="227" t="s">
        <v>56</v>
      </c>
      <c r="P31" s="328" t="s">
        <v>56</v>
      </c>
      <c r="Q31" s="227" t="s">
        <v>56</v>
      </c>
      <c r="S31" s="227" t="s">
        <v>56</v>
      </c>
      <c r="T31" s="325" t="s">
        <v>56</v>
      </c>
      <c r="V31" s="227" t="s">
        <v>56</v>
      </c>
      <c r="W31" s="325" t="s">
        <v>56</v>
      </c>
      <c r="Y31" s="227" t="s">
        <v>56</v>
      </c>
      <c r="Z31" s="325" t="s">
        <v>56</v>
      </c>
      <c r="AB31" s="227" t="s">
        <v>56</v>
      </c>
      <c r="AC31" s="325" t="s">
        <v>56</v>
      </c>
      <c r="AE31" s="227" t="s">
        <v>56</v>
      </c>
      <c r="AF31" s="325" t="s">
        <v>56</v>
      </c>
      <c r="AH31" s="227" t="s">
        <v>56</v>
      </c>
      <c r="AI31" s="325" t="s">
        <v>56</v>
      </c>
      <c r="AK31" s="227" t="s">
        <v>56</v>
      </c>
      <c r="AL31" s="325" t="s">
        <v>56</v>
      </c>
      <c r="AN31" s="328" t="s">
        <v>56</v>
      </c>
    </row>
    <row r="32" spans="1:40">
      <c r="I32" s="43"/>
      <c r="K32" s="10"/>
      <c r="P32" s="10"/>
      <c r="T32" s="43"/>
      <c r="W32" s="43"/>
      <c r="Z32" s="43"/>
      <c r="AC32" s="43"/>
      <c r="AF32" s="43"/>
      <c r="AI32" s="43"/>
      <c r="AL32" s="43"/>
      <c r="AN32" s="10"/>
    </row>
    <row r="33" spans="1:40">
      <c r="C33" s="306" t="s">
        <v>137</v>
      </c>
      <c r="E33" s="58">
        <f>I33+L33+M33+Q33+T33+W33+Z33+AC33+AF33+AI33+AL33</f>
        <v>8779.5359179615971</v>
      </c>
      <c r="F33" s="207"/>
      <c r="G33" s="3">
        <f>K33+O33+P33+S33+V33+Y33+AB33+AE33+AH33+AK33+AN33</f>
        <v>94347.837283524306</v>
      </c>
      <c r="I33" s="43">
        <f>I$26*$G38</f>
        <v>592.71864385496781</v>
      </c>
      <c r="J33" s="310" t="s">
        <v>143</v>
      </c>
      <c r="K33" s="10">
        <f>K$26*$G38</f>
        <v>7397.3869722178624</v>
      </c>
      <c r="L33" s="39">
        <v>1892</v>
      </c>
      <c r="N33" s="419" t="s">
        <v>178</v>
      </c>
      <c r="O33" s="3">
        <v>14067</v>
      </c>
      <c r="P33" s="331"/>
      <c r="Q33" s="39">
        <f>Q$26*$G38</f>
        <v>94.7391827551928</v>
      </c>
      <c r="R33" s="310" t="s">
        <v>143</v>
      </c>
      <c r="S33" s="3">
        <f>S$26*$G38</f>
        <v>947.39182755192803</v>
      </c>
      <c r="T33" s="43">
        <f>T$26*$G38</f>
        <v>1933.134076283158</v>
      </c>
      <c r="U33" s="310" t="s">
        <v>143</v>
      </c>
      <c r="V33" s="3">
        <f>V$26*$G38</f>
        <v>21386.044158426201</v>
      </c>
      <c r="W33" s="43">
        <f>W$26*$G38</f>
        <v>65.370036101083031</v>
      </c>
      <c r="X33" s="310" t="s">
        <v>143</v>
      </c>
      <c r="Y33" s="3">
        <f>Y$26*$G38</f>
        <v>583.59336577198769</v>
      </c>
      <c r="Z33" s="43">
        <v>36</v>
      </c>
      <c r="AA33" s="419" t="s">
        <v>178</v>
      </c>
      <c r="AB33" s="3">
        <v>268</v>
      </c>
      <c r="AC33" s="43">
        <v>72</v>
      </c>
      <c r="AD33" s="419" t="s">
        <v>178</v>
      </c>
      <c r="AE33" s="3">
        <v>535</v>
      </c>
      <c r="AF33" s="43">
        <f>AF$26*$G38</f>
        <v>1665.8634730288286</v>
      </c>
      <c r="AG33" s="310" t="s">
        <v>143</v>
      </c>
      <c r="AH33" s="3">
        <f>AH$26*$G38</f>
        <v>27371.135185475858</v>
      </c>
      <c r="AI33" s="43">
        <f>AI$26*$G38</f>
        <v>2427.7105059383666</v>
      </c>
      <c r="AJ33" s="310" t="s">
        <v>143</v>
      </c>
      <c r="AK33" s="3">
        <f>AK$26*$G38</f>
        <v>21792.285774080468</v>
      </c>
      <c r="AL33" s="43">
        <f>AL$26*$G38</f>
        <v>0</v>
      </c>
      <c r="AM33" s="310"/>
      <c r="AN33" s="10">
        <f>AN$26*$G38</f>
        <v>0</v>
      </c>
    </row>
    <row r="34" spans="1:40">
      <c r="C34" s="306" t="s">
        <v>138</v>
      </c>
      <c r="E34" s="58">
        <f>I34+L34+M34+Q34+T34+W34+Z34+AC34+AF34+AI34+AL34</f>
        <v>4265.4640820384029</v>
      </c>
      <c r="F34" s="207"/>
      <c r="G34" s="308">
        <f>K34+O34+P34+S34+V34+Y34+AB34+AE34+AH34+AK34+AN34</f>
        <v>41886.162716475701</v>
      </c>
      <c r="I34" s="43">
        <f>I$26*$G39</f>
        <v>189.32135614503215</v>
      </c>
      <c r="J34" s="310" t="s">
        <v>143</v>
      </c>
      <c r="K34" s="329">
        <f>K$26*$G39</f>
        <v>2362.8130277821379</v>
      </c>
      <c r="L34" s="39">
        <v>1557</v>
      </c>
      <c r="M34" s="39">
        <v>200</v>
      </c>
      <c r="N34" s="419" t="s">
        <v>178</v>
      </c>
      <c r="O34" s="39">
        <v>11678</v>
      </c>
      <c r="P34" s="329">
        <v>2000</v>
      </c>
      <c r="Q34" s="39">
        <f>Q$26*$G39</f>
        <v>30.260817244807196</v>
      </c>
      <c r="R34" s="310" t="s">
        <v>143</v>
      </c>
      <c r="S34" s="300">
        <f>S$26*$G39</f>
        <v>302.60817244807197</v>
      </c>
      <c r="T34" s="43">
        <f>T$26*$G39</f>
        <v>617.46592371684187</v>
      </c>
      <c r="U34" s="310" t="s">
        <v>143</v>
      </c>
      <c r="V34" s="300">
        <f>V$26*$G39</f>
        <v>6830.9558415737974</v>
      </c>
      <c r="W34" s="43">
        <f>W$26*$G39</f>
        <v>20.879963898916966</v>
      </c>
      <c r="X34" s="310" t="s">
        <v>143</v>
      </c>
      <c r="Y34" s="300">
        <f>Y$26*$G39</f>
        <v>186.40663422801234</v>
      </c>
      <c r="Z34" s="43">
        <v>303</v>
      </c>
      <c r="AA34" s="419" t="s">
        <v>178</v>
      </c>
      <c r="AB34" s="300">
        <v>2525</v>
      </c>
      <c r="AC34" s="43">
        <v>40</v>
      </c>
      <c r="AD34" s="419" t="s">
        <v>178</v>
      </c>
      <c r="AE34" s="300">
        <v>297</v>
      </c>
      <c r="AF34" s="43">
        <f>AF$26*$G39</f>
        <v>532.09652697117144</v>
      </c>
      <c r="AG34" s="310" t="s">
        <v>143</v>
      </c>
      <c r="AH34" s="300">
        <f>AH$26*$G39</f>
        <v>8742.664814524147</v>
      </c>
      <c r="AI34" s="43">
        <f>AI$26*$G39</f>
        <v>775.43949406163347</v>
      </c>
      <c r="AJ34" s="310" t="s">
        <v>143</v>
      </c>
      <c r="AK34" s="300">
        <f>AK$26*$G39</f>
        <v>6960.7142259195307</v>
      </c>
      <c r="AL34" s="43">
        <f>AL$26*$G39</f>
        <v>0</v>
      </c>
      <c r="AM34" s="310"/>
      <c r="AN34" s="329">
        <f>AN$26*$G39</f>
        <v>0</v>
      </c>
    </row>
    <row r="35" spans="1:40" ht="13.5" thickBot="1">
      <c r="C35" s="301" t="s">
        <v>0</v>
      </c>
      <c r="E35" s="299">
        <f>SUM(E33:E34)</f>
        <v>13045</v>
      </c>
      <c r="G35" s="311">
        <f>SUM(G33:G34)</f>
        <v>136234</v>
      </c>
      <c r="I35" s="326">
        <f>SUM(I33:I34)</f>
        <v>782.04</v>
      </c>
      <c r="J35" s="327"/>
      <c r="K35" s="330">
        <f>SUM(K33:K34)</f>
        <v>9760.2000000000007</v>
      </c>
      <c r="L35" s="299">
        <f>SUM(L33:L34)</f>
        <v>3449</v>
      </c>
      <c r="M35" s="299">
        <f>SUM(M33:M34)</f>
        <v>200</v>
      </c>
      <c r="N35" s="327"/>
      <c r="O35" s="311">
        <f>SUM(O33:O34)</f>
        <v>25745</v>
      </c>
      <c r="P35" s="332">
        <f>SUM(P33:P34)</f>
        <v>2000</v>
      </c>
      <c r="Q35" s="299">
        <f>SUM(Q33:Q34)</f>
        <v>125</v>
      </c>
      <c r="R35" s="327"/>
      <c r="S35" s="312">
        <f>SUM(S33:S34)</f>
        <v>1250</v>
      </c>
      <c r="T35" s="326">
        <f>SUM(T33:T34)</f>
        <v>2550.6</v>
      </c>
      <c r="U35" s="327"/>
      <c r="V35" s="312">
        <f>SUM(V33:V34)</f>
        <v>28217</v>
      </c>
      <c r="W35" s="326">
        <f>SUM(W33:W34)</f>
        <v>86.25</v>
      </c>
      <c r="X35" s="327"/>
      <c r="Y35" s="299">
        <f>SUM(Y33:Y34)</f>
        <v>770</v>
      </c>
      <c r="Z35" s="326">
        <f>SUM(Z33:Z34)</f>
        <v>339</v>
      </c>
      <c r="AA35" s="327"/>
      <c r="AB35" s="312">
        <f>SUM(AB33:AB34)</f>
        <v>2793</v>
      </c>
      <c r="AC35" s="326">
        <f>SUM(AC33:AC34)</f>
        <v>112</v>
      </c>
      <c r="AD35" s="327"/>
      <c r="AE35" s="312">
        <f>SUM(AE33:AE34)</f>
        <v>832</v>
      </c>
      <c r="AF35" s="326">
        <f>SUM(AF33:AF34)</f>
        <v>2197.96</v>
      </c>
      <c r="AG35" s="327"/>
      <c r="AH35" s="312">
        <f>SUM(AH33:AH34)</f>
        <v>36113.800000000003</v>
      </c>
      <c r="AI35" s="326">
        <f>SUM(AI33:AI34)</f>
        <v>3203.15</v>
      </c>
      <c r="AJ35" s="327"/>
      <c r="AK35" s="312">
        <f>SUM(AK33:AK34)</f>
        <v>28753</v>
      </c>
      <c r="AL35" s="326">
        <f>SUM(AL33:AL34)</f>
        <v>0</v>
      </c>
      <c r="AM35" s="327"/>
      <c r="AN35" s="330">
        <f>SUM(AN33:AN34)</f>
        <v>0</v>
      </c>
    </row>
    <row r="36" spans="1:40" ht="13.5" thickTop="1"/>
    <row r="37" spans="1:40">
      <c r="C37" s="307" t="s">
        <v>142</v>
      </c>
      <c r="G37" s="304" t="s">
        <v>118</v>
      </c>
      <c r="L37" s="66" t="s">
        <v>57</v>
      </c>
      <c r="V37"/>
      <c r="W37"/>
      <c r="Y37" s="66" t="s">
        <v>57</v>
      </c>
    </row>
    <row r="38" spans="1:40" ht="18" customHeight="1">
      <c r="C38" s="301" t="s">
        <v>140</v>
      </c>
      <c r="E38" s="39">
        <v>28972</v>
      </c>
      <c r="F38" s="310" t="s">
        <v>143</v>
      </c>
      <c r="G38" s="302">
        <f>E38/E$40</f>
        <v>0.75791346204154242</v>
      </c>
      <c r="L38" s="415" t="s">
        <v>179</v>
      </c>
      <c r="M38" s="64" t="s">
        <v>58</v>
      </c>
      <c r="V38"/>
      <c r="W38"/>
      <c r="Y38" s="230" t="s">
        <v>59</v>
      </c>
      <c r="Z38" s="65" t="s">
        <v>60</v>
      </c>
    </row>
    <row r="39" spans="1:40" ht="18" customHeight="1">
      <c r="C39" s="301" t="s">
        <v>141</v>
      </c>
      <c r="E39" s="39">
        <v>9254</v>
      </c>
      <c r="F39" s="310" t="s">
        <v>143</v>
      </c>
      <c r="G39" s="302">
        <f>E39/E$40</f>
        <v>0.24208653795845758</v>
      </c>
      <c r="L39" s="416" t="s">
        <v>180</v>
      </c>
      <c r="M39" s="64" t="s">
        <v>61</v>
      </c>
      <c r="V39"/>
      <c r="W39"/>
      <c r="Y39" s="229" t="s">
        <v>56</v>
      </c>
      <c r="Z39" s="65" t="s">
        <v>62</v>
      </c>
    </row>
    <row r="40" spans="1:40" ht="18" customHeight="1" thickBot="1">
      <c r="C40" t="s">
        <v>0</v>
      </c>
      <c r="E40" s="299">
        <f>SUM(E38:E39)</f>
        <v>38226</v>
      </c>
      <c r="F40" s="64"/>
      <c r="G40" s="303">
        <f>SUM(G38:G39)</f>
        <v>1</v>
      </c>
      <c r="L40" s="228" t="s">
        <v>63</v>
      </c>
      <c r="M40" s="64" t="s">
        <v>64</v>
      </c>
      <c r="V40"/>
      <c r="W40"/>
      <c r="Y40" s="229" t="s">
        <v>53</v>
      </c>
      <c r="Z40" s="65" t="s">
        <v>65</v>
      </c>
    </row>
    <row r="41" spans="1:40" ht="18" customHeight="1" thickTop="1">
      <c r="F41" s="64"/>
      <c r="L41" s="237" t="s">
        <v>66</v>
      </c>
      <c r="M41" s="64" t="s">
        <v>67</v>
      </c>
    </row>
    <row r="42" spans="1:40">
      <c r="E42" s="64"/>
      <c r="F42" s="64"/>
      <c r="L42" s="418" t="s">
        <v>178</v>
      </c>
      <c r="M42" s="20" t="s">
        <v>145</v>
      </c>
    </row>
    <row r="43" spans="1:40">
      <c r="E43" s="64"/>
      <c r="F43" s="64"/>
      <c r="L43" s="309" t="s">
        <v>143</v>
      </c>
      <c r="M43" s="20" t="s">
        <v>144</v>
      </c>
    </row>
    <row r="44" spans="1:40">
      <c r="C44" s="64"/>
      <c r="D44" s="64"/>
    </row>
    <row r="45" spans="1:40">
      <c r="A45" s="59"/>
      <c r="B45" s="59"/>
      <c r="C45" s="59"/>
      <c r="D45" s="59"/>
      <c r="E45" s="60"/>
      <c r="F45" s="60"/>
      <c r="G45" s="61"/>
      <c r="H45" s="61"/>
      <c r="I45" s="60"/>
      <c r="J45" s="62"/>
      <c r="K45" s="61"/>
      <c r="L45" s="60"/>
      <c r="M45" s="60"/>
      <c r="N45" s="62"/>
      <c r="O45" s="62"/>
      <c r="P45" s="61"/>
      <c r="Q45" s="60"/>
      <c r="R45" s="62"/>
      <c r="S45" s="61"/>
      <c r="T45" s="60"/>
      <c r="U45" s="62"/>
      <c r="V45" s="61"/>
      <c r="W45" s="60"/>
      <c r="X45" s="62"/>
      <c r="Y45" s="61"/>
      <c r="Z45" s="60"/>
      <c r="AA45" s="62"/>
      <c r="AB45" s="61"/>
      <c r="AC45" s="60"/>
      <c r="AD45" s="62"/>
      <c r="AE45" s="61"/>
      <c r="AF45" s="60"/>
      <c r="AG45" s="62"/>
      <c r="AH45" s="61"/>
      <c r="AI45" s="60"/>
      <c r="AJ45" s="62"/>
      <c r="AK45" s="61"/>
      <c r="AL45" s="60"/>
      <c r="AM45" s="62"/>
      <c r="AN45" s="61"/>
    </row>
    <row r="46" spans="1:40" s="67" customFormat="1">
      <c r="E46" s="68"/>
      <c r="F46" s="68"/>
      <c r="G46" s="69"/>
      <c r="H46" s="69"/>
      <c r="I46" s="68"/>
      <c r="J46" s="70"/>
      <c r="K46" s="69"/>
      <c r="L46" s="68"/>
      <c r="M46" s="68"/>
      <c r="N46" s="70"/>
      <c r="O46" s="70"/>
      <c r="P46" s="69"/>
      <c r="Q46" s="68"/>
      <c r="R46" s="70"/>
      <c r="S46" s="69"/>
      <c r="T46" s="68"/>
      <c r="U46" s="70"/>
      <c r="V46" s="69"/>
      <c r="W46" s="68"/>
      <c r="X46" s="70"/>
      <c r="Y46" s="69"/>
      <c r="Z46" s="68"/>
      <c r="AA46" s="70"/>
      <c r="AB46" s="69"/>
      <c r="AC46" s="68"/>
      <c r="AD46" s="70"/>
      <c r="AE46" s="69"/>
      <c r="AF46" s="68"/>
      <c r="AG46" s="70"/>
      <c r="AH46" s="69"/>
      <c r="AI46" s="68"/>
      <c r="AJ46" s="70"/>
      <c r="AK46" s="69"/>
      <c r="AL46" s="68"/>
      <c r="AM46" s="70"/>
      <c r="AN46" s="69"/>
    </row>
    <row r="47" spans="1:40" s="67" customFormat="1" ht="13.5" thickBot="1">
      <c r="A47" s="7" t="s">
        <v>68</v>
      </c>
      <c r="B47" s="7"/>
      <c r="E47" s="68"/>
      <c r="F47" s="68"/>
      <c r="G47" s="69"/>
      <c r="H47" s="69"/>
      <c r="I47" s="68"/>
      <c r="J47" s="70"/>
      <c r="K47" s="69"/>
      <c r="L47" s="68"/>
      <c r="M47" s="68"/>
      <c r="N47" s="70"/>
      <c r="O47" s="70"/>
      <c r="P47" s="69"/>
      <c r="Q47" s="68"/>
      <c r="R47" s="70"/>
      <c r="S47" s="69"/>
      <c r="T47" s="68"/>
      <c r="U47" s="70"/>
      <c r="V47" s="69"/>
      <c r="W47" s="68"/>
      <c r="X47" s="70"/>
      <c r="Y47" s="69"/>
      <c r="Z47" s="68"/>
      <c r="AA47" s="70"/>
      <c r="AB47" s="69"/>
      <c r="AC47" s="68"/>
      <c r="AD47" s="70"/>
      <c r="AE47" s="69"/>
      <c r="AF47" s="68"/>
      <c r="AG47" s="70"/>
      <c r="AH47" s="69"/>
      <c r="AI47" s="68"/>
      <c r="AJ47" s="70"/>
      <c r="AK47" s="69"/>
      <c r="AL47" s="68"/>
      <c r="AM47" s="70"/>
      <c r="AN47" s="69"/>
    </row>
    <row r="48" spans="1:40" s="67" customFormat="1" ht="16.5" thickBot="1">
      <c r="E48" s="68"/>
      <c r="F48" s="68"/>
      <c r="G48" s="69"/>
      <c r="H48" s="69"/>
      <c r="I48" s="256" t="s">
        <v>1</v>
      </c>
      <c r="J48" s="258"/>
      <c r="K48" s="257"/>
      <c r="L48" s="270"/>
      <c r="M48" s="270"/>
      <c r="N48" s="258"/>
      <c r="O48" s="258"/>
      <c r="P48" s="259"/>
      <c r="Q48" s="270"/>
      <c r="R48" s="258"/>
      <c r="S48" s="259"/>
      <c r="T48" s="270"/>
      <c r="U48" s="258"/>
      <c r="V48" s="259"/>
      <c r="W48" s="270"/>
      <c r="X48" s="258"/>
      <c r="Y48" s="259"/>
      <c r="Z48" s="270"/>
      <c r="AA48" s="258"/>
      <c r="AB48" s="259"/>
      <c r="AC48" s="270"/>
      <c r="AD48" s="258"/>
      <c r="AE48" s="259"/>
      <c r="AF48" s="270"/>
      <c r="AG48" s="258"/>
      <c r="AH48" s="259"/>
      <c r="AI48" s="270"/>
      <c r="AJ48" s="258"/>
      <c r="AK48" s="259"/>
      <c r="AL48" s="270"/>
      <c r="AM48" s="258"/>
      <c r="AN48" s="260"/>
    </row>
    <row r="49" spans="1:40" s="67" customFormat="1">
      <c r="E49" s="68"/>
      <c r="F49" s="68"/>
      <c r="G49" s="69"/>
      <c r="H49" s="69"/>
      <c r="I49" s="246" t="s">
        <v>3</v>
      </c>
      <c r="J49" s="266"/>
      <c r="K49" s="247"/>
      <c r="L49" s="47"/>
      <c r="M49" s="163"/>
      <c r="N49" s="35"/>
      <c r="O49" s="35"/>
      <c r="P49" s="36"/>
      <c r="Q49" s="246" t="s">
        <v>4</v>
      </c>
      <c r="R49" s="271"/>
      <c r="S49" s="247"/>
      <c r="T49" s="40"/>
      <c r="U49" s="29"/>
      <c r="V49" s="30" t="s">
        <v>4</v>
      </c>
      <c r="W49" s="246" t="s">
        <v>4</v>
      </c>
      <c r="X49" s="271"/>
      <c r="Y49" s="247"/>
      <c r="Z49" s="40" t="s">
        <v>5</v>
      </c>
      <c r="AA49" s="29"/>
      <c r="AB49" s="113"/>
      <c r="AC49" s="246" t="s">
        <v>6</v>
      </c>
      <c r="AD49" s="266"/>
      <c r="AE49" s="247"/>
      <c r="AF49" s="40" t="s">
        <v>7</v>
      </c>
      <c r="AG49" s="29"/>
      <c r="AH49" s="113"/>
      <c r="AI49" s="275" t="s">
        <v>4</v>
      </c>
      <c r="AJ49" s="266"/>
      <c r="AK49" s="276"/>
      <c r="AL49" s="40" t="s">
        <v>8</v>
      </c>
      <c r="AM49" s="29"/>
      <c r="AN49" s="113"/>
    </row>
    <row r="50" spans="1:40" s="67" customFormat="1" ht="13.5" thickBot="1">
      <c r="E50" s="68"/>
      <c r="F50" s="68"/>
      <c r="G50" s="71" t="s">
        <v>0</v>
      </c>
      <c r="H50" s="71"/>
      <c r="I50" s="248" t="s">
        <v>12</v>
      </c>
      <c r="J50" s="267"/>
      <c r="K50" s="249"/>
      <c r="L50" s="22" t="s">
        <v>13</v>
      </c>
      <c r="M50" s="165"/>
      <c r="N50" s="22"/>
      <c r="O50" s="22"/>
      <c r="P50" s="115"/>
      <c r="Q50" s="272"/>
      <c r="R50" s="273" t="s">
        <v>14</v>
      </c>
      <c r="S50" s="274"/>
      <c r="T50" s="188" t="s">
        <v>15</v>
      </c>
      <c r="U50" s="31"/>
      <c r="V50" s="34"/>
      <c r="W50" s="272"/>
      <c r="X50" s="273" t="s">
        <v>16</v>
      </c>
      <c r="Y50" s="274"/>
      <c r="Z50" s="44" t="s">
        <v>17</v>
      </c>
      <c r="AA50" s="31"/>
      <c r="AB50" s="34"/>
      <c r="AC50" s="248" t="s">
        <v>18</v>
      </c>
      <c r="AD50" s="267"/>
      <c r="AE50" s="252"/>
      <c r="AF50" s="44" t="s">
        <v>19</v>
      </c>
      <c r="AG50" s="31"/>
      <c r="AH50" s="34"/>
      <c r="AI50" s="248" t="s">
        <v>20</v>
      </c>
      <c r="AJ50" s="267"/>
      <c r="AK50" s="255"/>
      <c r="AL50" s="44" t="s">
        <v>21</v>
      </c>
      <c r="AM50" s="31"/>
      <c r="AN50" s="162"/>
    </row>
    <row r="51" spans="1:40" s="67" customFormat="1" ht="13.5" thickBot="1">
      <c r="E51" s="68"/>
      <c r="F51" s="68"/>
      <c r="G51" s="72" t="s">
        <v>69</v>
      </c>
      <c r="H51" s="72"/>
      <c r="I51" s="268" t="s">
        <v>10</v>
      </c>
      <c r="J51" s="269" t="s">
        <v>70</v>
      </c>
      <c r="K51" s="251" t="s">
        <v>69</v>
      </c>
      <c r="L51" s="170" t="s">
        <v>10</v>
      </c>
      <c r="M51" s="171"/>
      <c r="N51" s="23" t="s">
        <v>70</v>
      </c>
      <c r="O51" s="23"/>
      <c r="P51" s="169" t="s">
        <v>71</v>
      </c>
      <c r="Q51" s="268" t="s">
        <v>10</v>
      </c>
      <c r="R51" s="269" t="s">
        <v>26</v>
      </c>
      <c r="S51" s="251" t="s">
        <v>2</v>
      </c>
      <c r="T51" s="41" t="s">
        <v>10</v>
      </c>
      <c r="U51" s="32" t="s">
        <v>26</v>
      </c>
      <c r="V51" s="33" t="s">
        <v>2</v>
      </c>
      <c r="W51" s="268" t="s">
        <v>10</v>
      </c>
      <c r="X51" s="269" t="s">
        <v>26</v>
      </c>
      <c r="Y51" s="251" t="s">
        <v>2</v>
      </c>
      <c r="Z51" s="41" t="s">
        <v>10</v>
      </c>
      <c r="AA51" s="32" t="s">
        <v>26</v>
      </c>
      <c r="AB51" s="37" t="s">
        <v>2</v>
      </c>
      <c r="AC51" s="268" t="s">
        <v>10</v>
      </c>
      <c r="AD51" s="269" t="s">
        <v>26</v>
      </c>
      <c r="AE51" s="253" t="s">
        <v>2</v>
      </c>
      <c r="AF51" s="41" t="s">
        <v>10</v>
      </c>
      <c r="AG51" s="32" t="s">
        <v>26</v>
      </c>
      <c r="AH51" s="37" t="s">
        <v>2</v>
      </c>
      <c r="AI51" s="268" t="s">
        <v>10</v>
      </c>
      <c r="AJ51" s="269" t="s">
        <v>26</v>
      </c>
      <c r="AK51" s="253" t="s">
        <v>2</v>
      </c>
      <c r="AL51" s="41" t="s">
        <v>10</v>
      </c>
      <c r="AM51" s="32" t="s">
        <v>26</v>
      </c>
      <c r="AN51" s="37" t="s">
        <v>2</v>
      </c>
    </row>
    <row r="52" spans="1:40" ht="15" customHeight="1">
      <c r="A52" s="7" t="s">
        <v>72</v>
      </c>
      <c r="B52" s="7"/>
      <c r="F52" s="231" t="s">
        <v>53</v>
      </c>
      <c r="G52" s="3">
        <v>9962</v>
      </c>
      <c r="H52" s="232" t="s">
        <v>66</v>
      </c>
      <c r="I52" s="280"/>
      <c r="J52" s="20">
        <v>7.1999999999999995E-2</v>
      </c>
      <c r="K52" s="73">
        <f>J52*$G$52</f>
        <v>717.2639999999999</v>
      </c>
      <c r="L52" s="284"/>
      <c r="M52" s="284"/>
      <c r="N52" s="20">
        <v>0.20399999999999999</v>
      </c>
      <c r="O52"/>
      <c r="P52" s="73">
        <f>N52*$G$52</f>
        <v>2032.2479999999998</v>
      </c>
      <c r="Q52" s="284"/>
      <c r="R52" s="20">
        <v>8.9999999999999993E-3</v>
      </c>
      <c r="S52" s="73">
        <f>R52*$G$52</f>
        <v>89.657999999999987</v>
      </c>
      <c r="T52" s="284"/>
      <c r="U52" s="20">
        <v>0.20699999999999999</v>
      </c>
      <c r="V52" s="73">
        <f>U52*$G$52</f>
        <v>2062.134</v>
      </c>
      <c r="W52" s="284"/>
      <c r="X52" s="20">
        <v>6.0000000000000001E-3</v>
      </c>
      <c r="Y52" s="73">
        <f>X52*$G$52</f>
        <v>59.771999999999998</v>
      </c>
      <c r="Z52" s="284"/>
      <c r="AA52" s="20">
        <v>0.02</v>
      </c>
      <c r="AB52" s="73">
        <f>AA52*$G$52</f>
        <v>199.24</v>
      </c>
      <c r="AC52" s="284"/>
      <c r="AD52" s="20">
        <v>6.0000000000000001E-3</v>
      </c>
      <c r="AE52" s="73">
        <f>AD52*$G$52</f>
        <v>59.771999999999998</v>
      </c>
      <c r="AF52" s="284"/>
      <c r="AG52" s="20">
        <v>0.26500000000000001</v>
      </c>
      <c r="AH52" s="73">
        <f>AG52*$G$52</f>
        <v>2639.9300000000003</v>
      </c>
      <c r="AI52" s="284"/>
      <c r="AJ52" s="20">
        <v>0.21099999999999999</v>
      </c>
      <c r="AK52" s="73">
        <f>AJ52*$G$52</f>
        <v>2101.982</v>
      </c>
      <c r="AL52" s="284"/>
      <c r="AM52" s="20">
        <v>0</v>
      </c>
      <c r="AN52" s="73">
        <f>AM52*$G$52</f>
        <v>0</v>
      </c>
    </row>
    <row r="53" spans="1:40">
      <c r="A53" s="7"/>
      <c r="B53" s="7"/>
      <c r="I53" s="281"/>
      <c r="J53" s="277"/>
      <c r="K53" s="73"/>
      <c r="L53" s="284"/>
      <c r="M53" s="284"/>
      <c r="N53" s="277"/>
      <c r="O53" s="277"/>
      <c r="P53" s="73"/>
      <c r="Q53" s="284"/>
      <c r="R53" s="277"/>
      <c r="S53" s="73"/>
      <c r="T53" s="284"/>
      <c r="U53" s="277"/>
      <c r="V53" s="73"/>
      <c r="W53" s="284"/>
      <c r="X53" s="277"/>
      <c r="Y53" s="73"/>
      <c r="Z53" s="284"/>
      <c r="AA53" s="277"/>
      <c r="AB53" s="73"/>
      <c r="AC53" s="284"/>
      <c r="AD53" s="277"/>
      <c r="AE53" s="73"/>
      <c r="AF53" s="284"/>
      <c r="AG53" s="277"/>
      <c r="AH53" s="73"/>
      <c r="AI53" s="284"/>
      <c r="AJ53" s="277"/>
      <c r="AK53" s="73"/>
      <c r="AL53" s="284"/>
      <c r="AM53" s="277"/>
      <c r="AN53" s="73"/>
    </row>
    <row r="54" spans="1:40">
      <c r="A54" s="7" t="s">
        <v>73</v>
      </c>
      <c r="B54" s="7"/>
      <c r="F54" s="231" t="s">
        <v>53</v>
      </c>
      <c r="G54" s="3">
        <f>K54+P54+S54+V54+Y54+AB54+AE54+AH54+AK54+AN54</f>
        <v>10100</v>
      </c>
      <c r="I54" s="281"/>
      <c r="J54" s="277"/>
      <c r="K54" s="73">
        <v>700</v>
      </c>
      <c r="L54" s="284"/>
      <c r="M54" s="284"/>
      <c r="N54" s="277"/>
      <c r="O54" s="277"/>
      <c r="P54" s="73">
        <v>1900</v>
      </c>
      <c r="Q54" s="284"/>
      <c r="R54" s="277"/>
      <c r="S54" s="73">
        <v>50</v>
      </c>
      <c r="T54" s="284"/>
      <c r="U54" s="277"/>
      <c r="V54" s="73">
        <v>2200</v>
      </c>
      <c r="W54" s="284"/>
      <c r="X54" s="277"/>
      <c r="Y54" s="73">
        <v>0</v>
      </c>
      <c r="Z54" s="284"/>
      <c r="AA54" s="277"/>
      <c r="AB54" s="73">
        <v>200</v>
      </c>
      <c r="AC54" s="284"/>
      <c r="AD54" s="277"/>
      <c r="AE54" s="73">
        <v>0</v>
      </c>
      <c r="AF54" s="284"/>
      <c r="AG54" s="277"/>
      <c r="AH54" s="73">
        <v>2750</v>
      </c>
      <c r="AI54" s="284"/>
      <c r="AJ54" s="277"/>
      <c r="AK54" s="73">
        <v>2300</v>
      </c>
      <c r="AL54" s="284"/>
      <c r="AM54" s="277"/>
      <c r="AN54" s="73">
        <v>0</v>
      </c>
    </row>
    <row r="55" spans="1:40">
      <c r="A55" s="7"/>
      <c r="B55" s="7"/>
      <c r="G55" s="53"/>
      <c r="H55" s="53"/>
      <c r="I55" s="282"/>
      <c r="J55" s="278"/>
      <c r="K55" s="74"/>
      <c r="L55" s="285"/>
      <c r="M55" s="285"/>
      <c r="N55" s="278"/>
      <c r="O55" s="278"/>
      <c r="P55" s="74"/>
      <c r="Q55" s="285"/>
      <c r="R55" s="278"/>
      <c r="S55" s="74"/>
      <c r="T55" s="285"/>
      <c r="U55" s="278"/>
      <c r="V55" s="74"/>
      <c r="W55" s="285"/>
      <c r="X55" s="278"/>
      <c r="Y55" s="74"/>
      <c r="Z55" s="285"/>
      <c r="AA55" s="278"/>
      <c r="AB55" s="74"/>
      <c r="AC55" s="285"/>
      <c r="AD55" s="278"/>
      <c r="AE55" s="74"/>
      <c r="AF55" s="285"/>
      <c r="AG55" s="278"/>
      <c r="AH55" s="74"/>
      <c r="AI55" s="285"/>
      <c r="AJ55" s="278"/>
      <c r="AK55" s="74"/>
      <c r="AL55" s="285"/>
      <c r="AM55" s="278"/>
      <c r="AN55" s="74"/>
    </row>
    <row r="56" spans="1:40" ht="13.5" thickBot="1">
      <c r="A56" s="7" t="s">
        <v>74</v>
      </c>
      <c r="B56" s="7"/>
      <c r="F56" s="231" t="s">
        <v>53</v>
      </c>
      <c r="G56" s="4">
        <f>K56+P56+S56+V56+Y56+AB56+AE56+AH56+AK56+AN56</f>
        <v>-138.00000000000003</v>
      </c>
      <c r="H56" s="4"/>
      <c r="I56" s="283"/>
      <c r="J56" s="279"/>
      <c r="K56" s="75">
        <f>K52-K54</f>
        <v>17.263999999999896</v>
      </c>
      <c r="L56" s="286"/>
      <c r="M56" s="286"/>
      <c r="N56" s="279"/>
      <c r="O56" s="279"/>
      <c r="P56" s="75">
        <f>P52-P54</f>
        <v>132.24799999999982</v>
      </c>
      <c r="Q56" s="286"/>
      <c r="R56" s="279"/>
      <c r="S56" s="75">
        <f>S52-S54</f>
        <v>39.657999999999987</v>
      </c>
      <c r="T56" s="286"/>
      <c r="U56" s="279"/>
      <c r="V56" s="75">
        <f>V52-V54</f>
        <v>-137.86599999999999</v>
      </c>
      <c r="W56" s="286"/>
      <c r="X56" s="279"/>
      <c r="Y56" s="75">
        <f>Y52-Y54</f>
        <v>59.771999999999998</v>
      </c>
      <c r="Z56" s="286"/>
      <c r="AA56" s="279"/>
      <c r="AB56" s="75">
        <f>AB52-AB54</f>
        <v>-0.75999999999999091</v>
      </c>
      <c r="AC56" s="286"/>
      <c r="AD56" s="279"/>
      <c r="AE56" s="75">
        <f>AE52-AE54</f>
        <v>59.771999999999998</v>
      </c>
      <c r="AF56" s="286"/>
      <c r="AG56" s="279"/>
      <c r="AH56" s="75">
        <f>AH52-AH54</f>
        <v>-110.06999999999971</v>
      </c>
      <c r="AI56" s="286"/>
      <c r="AJ56" s="279"/>
      <c r="AK56" s="75">
        <f>AK52-AK54</f>
        <v>-198.01800000000003</v>
      </c>
      <c r="AL56" s="286"/>
      <c r="AM56" s="279"/>
      <c r="AN56" s="75">
        <f>AN52-AN54</f>
        <v>0</v>
      </c>
    </row>
    <row r="57" spans="1:40" ht="13.5" thickTop="1">
      <c r="A57" s="7"/>
      <c r="B57" s="7"/>
      <c r="G57" s="227" t="s">
        <v>56</v>
      </c>
      <c r="H57" s="28"/>
      <c r="I57" s="58"/>
      <c r="J57" s="26"/>
      <c r="K57" s="227" t="s">
        <v>56</v>
      </c>
      <c r="L57" s="58"/>
      <c r="M57" s="58"/>
      <c r="N57" s="26"/>
      <c r="O57" s="26"/>
      <c r="P57" s="227" t="s">
        <v>56</v>
      </c>
      <c r="Q57" s="58"/>
      <c r="R57" s="26"/>
      <c r="S57" s="227" t="s">
        <v>56</v>
      </c>
      <c r="T57" s="58"/>
      <c r="U57" s="26"/>
      <c r="V57" s="227" t="s">
        <v>56</v>
      </c>
      <c r="W57" s="58"/>
      <c r="X57" s="26"/>
      <c r="Y57" s="227" t="s">
        <v>56</v>
      </c>
      <c r="Z57" s="58"/>
      <c r="AA57" s="26"/>
      <c r="AB57" s="227" t="s">
        <v>56</v>
      </c>
      <c r="AC57" s="58"/>
      <c r="AD57" s="26"/>
      <c r="AE57" s="227" t="s">
        <v>56</v>
      </c>
      <c r="AF57" s="58"/>
      <c r="AG57" s="26"/>
      <c r="AH57" s="227" t="s">
        <v>56</v>
      </c>
      <c r="AI57" s="58"/>
      <c r="AJ57" s="26"/>
      <c r="AK57" s="227" t="s">
        <v>56</v>
      </c>
      <c r="AL57" s="58"/>
      <c r="AM57" s="26"/>
      <c r="AN57" s="227" t="s">
        <v>56</v>
      </c>
    </row>
    <row r="58" spans="1:40">
      <c r="A58" s="7"/>
      <c r="B58" s="7"/>
      <c r="G58" s="227"/>
      <c r="H58" s="28"/>
      <c r="I58" s="58"/>
      <c r="J58" s="26"/>
      <c r="K58" s="227"/>
      <c r="L58" s="58"/>
      <c r="M58" s="58"/>
      <c r="N58" s="26"/>
      <c r="O58" s="26"/>
      <c r="P58" s="227"/>
      <c r="Q58" s="58"/>
      <c r="R58" s="26"/>
      <c r="S58" s="227"/>
      <c r="T58" s="58"/>
      <c r="U58" s="26"/>
      <c r="V58" s="227"/>
      <c r="W58" s="58"/>
      <c r="X58" s="26"/>
      <c r="Y58" s="227"/>
      <c r="Z58" s="58"/>
      <c r="AA58" s="26"/>
      <c r="AB58" s="227"/>
      <c r="AC58" s="58"/>
      <c r="AD58" s="26"/>
      <c r="AE58" s="227"/>
      <c r="AF58" s="58"/>
      <c r="AG58" s="26"/>
      <c r="AH58" s="227"/>
      <c r="AI58" s="58"/>
      <c r="AJ58" s="26"/>
      <c r="AK58" s="227"/>
      <c r="AL58" s="58"/>
      <c r="AM58" s="26"/>
      <c r="AN58" s="227"/>
    </row>
    <row r="59" spans="1:40">
      <c r="C59" s="305" t="s">
        <v>137</v>
      </c>
      <c r="E59" s="58"/>
      <c r="F59" s="207"/>
      <c r="G59" s="3">
        <f>K59+P59+S59+V59+Y59+AB59+AE59+AH59+AK59+AN59</f>
        <v>6901.6807505687757</v>
      </c>
      <c r="I59" s="58"/>
      <c r="J59" s="309" t="s">
        <v>143</v>
      </c>
      <c r="K59" s="3">
        <f>K$52*$G38</f>
        <v>543.62404143776484</v>
      </c>
      <c r="L59" s="58"/>
      <c r="M59" s="58"/>
      <c r="N59" s="418" t="s">
        <v>178</v>
      </c>
      <c r="O59" s="323">
        <f>(O$33+P$33)/(O$35+P$35)</f>
        <v>0.50701027212110295</v>
      </c>
      <c r="P59" s="3">
        <f>P$52*$O59</f>
        <v>1030.3706114975671</v>
      </c>
      <c r="Q59" s="58"/>
      <c r="R59" s="309" t="s">
        <v>143</v>
      </c>
      <c r="S59" s="3">
        <f>S$52*$G38</f>
        <v>67.953005179720606</v>
      </c>
      <c r="T59" s="58"/>
      <c r="U59" s="309" t="s">
        <v>143</v>
      </c>
      <c r="V59" s="3">
        <f>V$52*$G38</f>
        <v>1562.919119133574</v>
      </c>
      <c r="W59" s="58"/>
      <c r="X59" s="309" t="s">
        <v>143</v>
      </c>
      <c r="Y59" s="3">
        <f>Y$52*$G38</f>
        <v>45.302003453147073</v>
      </c>
      <c r="Z59" s="418" t="s">
        <v>178</v>
      </c>
      <c r="AA59" s="324">
        <f>(AB$33)/(AB$35)</f>
        <v>9.5954171142141068E-2</v>
      </c>
      <c r="AB59" s="3">
        <f>AB$52*$AA59</f>
        <v>19.117909058360187</v>
      </c>
      <c r="AC59" s="418" t="s">
        <v>178</v>
      </c>
      <c r="AD59" s="324">
        <f>(AE$33)/(AE$35)</f>
        <v>0.64302884615384615</v>
      </c>
      <c r="AE59" s="300">
        <f>AE$52*$AD59</f>
        <v>38.435120192307693</v>
      </c>
      <c r="AF59" s="58"/>
      <c r="AG59" s="309" t="s">
        <v>143</v>
      </c>
      <c r="AH59" s="3">
        <f>AH$52*$G38</f>
        <v>2000.8384858473294</v>
      </c>
      <c r="AI59" s="58"/>
      <c r="AJ59" s="309" t="s">
        <v>143</v>
      </c>
      <c r="AK59" s="3">
        <f>AK$52*$G38</f>
        <v>1593.1204547690054</v>
      </c>
      <c r="AL59" s="58"/>
      <c r="AM59" s="310"/>
      <c r="AN59" s="3">
        <f>AN$26*$G66</f>
        <v>0</v>
      </c>
    </row>
    <row r="60" spans="1:40">
      <c r="C60" s="305" t="s">
        <v>138</v>
      </c>
      <c r="E60" s="58"/>
      <c r="F60" s="207"/>
      <c r="G60" s="300">
        <f>K60+P60+S60+V60+Y60+AB60+AE60+AH60+AK60+AN60</f>
        <v>3060.3192494312239</v>
      </c>
      <c r="I60" s="58"/>
      <c r="J60" s="309" t="s">
        <v>143</v>
      </c>
      <c r="K60" s="300">
        <f>K$52*$G39</f>
        <v>173.63995856223508</v>
      </c>
      <c r="L60" s="58"/>
      <c r="M60" s="58"/>
      <c r="N60" s="418" t="s">
        <v>178</v>
      </c>
      <c r="O60" s="323">
        <f>(O$34+P$34)/(O$35+P$35)</f>
        <v>0.49298972787889711</v>
      </c>
      <c r="P60" s="300">
        <f>P$52*$O60</f>
        <v>1001.8773885024328</v>
      </c>
      <c r="Q60" s="58"/>
      <c r="R60" s="309" t="s">
        <v>143</v>
      </c>
      <c r="S60" s="300">
        <f>S$52*$G39</f>
        <v>21.704994820279385</v>
      </c>
      <c r="T60" s="58"/>
      <c r="U60" s="309" t="s">
        <v>143</v>
      </c>
      <c r="V60" s="300">
        <f>V$52*$G39</f>
        <v>499.21488086642597</v>
      </c>
      <c r="W60" s="58"/>
      <c r="X60" s="309" t="s">
        <v>143</v>
      </c>
      <c r="Y60" s="300">
        <f>Y$52*$G39</f>
        <v>14.469996546852926</v>
      </c>
      <c r="Z60" s="418" t="s">
        <v>178</v>
      </c>
      <c r="AA60" s="324">
        <f>(AB$34)/(AB$35)</f>
        <v>0.90404582885785889</v>
      </c>
      <c r="AB60" s="300">
        <f>AB$52*$AA60</f>
        <v>180.12209094163981</v>
      </c>
      <c r="AC60" s="418" t="s">
        <v>178</v>
      </c>
      <c r="AD60" s="324">
        <f>(AE$34)/(AE$35)</f>
        <v>0.35697115384615385</v>
      </c>
      <c r="AE60" s="300">
        <f>AE$52*$AD60</f>
        <v>21.336879807692309</v>
      </c>
      <c r="AF60" s="58"/>
      <c r="AG60" s="309" t="s">
        <v>143</v>
      </c>
      <c r="AH60" s="300">
        <f>AH$52*$G39</f>
        <v>639.09151415267104</v>
      </c>
      <c r="AI60" s="58"/>
      <c r="AJ60" s="309" t="s">
        <v>143</v>
      </c>
      <c r="AK60" s="300">
        <f>AK$52*$G39</f>
        <v>508.86154523099458</v>
      </c>
      <c r="AL60" s="58"/>
      <c r="AM60" s="310"/>
      <c r="AN60" s="300">
        <f>AN$26*$G67</f>
        <v>0</v>
      </c>
    </row>
    <row r="61" spans="1:40" ht="13.5" thickBot="1">
      <c r="C61" t="s">
        <v>0</v>
      </c>
      <c r="E61" s="58"/>
      <c r="G61" s="311">
        <f>SUM(G59:G60)</f>
        <v>9962</v>
      </c>
      <c r="I61" s="58"/>
      <c r="K61" s="312">
        <f>SUM(K59:K60)</f>
        <v>717.2639999999999</v>
      </c>
      <c r="L61" s="58"/>
      <c r="M61" s="58"/>
      <c r="O61" s="303">
        <f>SUM(O59:O60)</f>
        <v>1</v>
      </c>
      <c r="P61" s="312">
        <f>SUM(P59:P60)</f>
        <v>2032.248</v>
      </c>
      <c r="Q61" s="58"/>
      <c r="S61" s="312">
        <f>SUM(S59:S60)</f>
        <v>89.657999999999987</v>
      </c>
      <c r="T61" s="58"/>
      <c r="V61" s="312">
        <f>SUM(V59:V60)</f>
        <v>2062.134</v>
      </c>
      <c r="W61" s="58"/>
      <c r="Y61" s="312">
        <f>SUM(Y59:Y60)</f>
        <v>59.771999999999998</v>
      </c>
      <c r="Z61" s="58"/>
      <c r="AA61" s="316">
        <f>SUM(AA59:AA60)</f>
        <v>1</v>
      </c>
      <c r="AB61" s="312">
        <f>SUM(AB59:AB60)</f>
        <v>199.24</v>
      </c>
      <c r="AC61" s="58"/>
      <c r="AD61" s="316">
        <f>SUM(AD59:AD60)</f>
        <v>1</v>
      </c>
      <c r="AE61" s="312">
        <f>SUM(AE59:AE60)</f>
        <v>59.772000000000006</v>
      </c>
      <c r="AF61" s="58"/>
      <c r="AH61" s="312">
        <f>SUM(AH59:AH60)</f>
        <v>2639.9300000000003</v>
      </c>
      <c r="AI61" s="58"/>
      <c r="AK61" s="312">
        <f>SUM(AK59:AK60)</f>
        <v>2101.982</v>
      </c>
      <c r="AL61" s="58"/>
      <c r="AN61" s="312">
        <f>SUM(AN59:AN60)</f>
        <v>0</v>
      </c>
    </row>
    <row r="62" spans="1:40" ht="13.5" thickTop="1">
      <c r="E62" s="58"/>
      <c r="G62" s="28"/>
      <c r="I62" s="58"/>
      <c r="K62" s="321"/>
      <c r="L62" s="58"/>
      <c r="M62" s="58"/>
      <c r="O62" s="28"/>
      <c r="P62" s="322"/>
      <c r="Q62" s="58"/>
      <c r="S62" s="321"/>
      <c r="T62" s="58"/>
      <c r="V62" s="321"/>
      <c r="W62" s="58"/>
      <c r="Y62" s="58"/>
      <c r="Z62" s="58"/>
      <c r="AB62" s="321"/>
      <c r="AC62" s="58"/>
      <c r="AE62" s="321"/>
      <c r="AF62" s="58"/>
      <c r="AH62" s="321"/>
      <c r="AI62" s="58"/>
      <c r="AK62" s="321"/>
      <c r="AL62" s="58"/>
      <c r="AN62" s="321"/>
    </row>
    <row r="63" spans="1:40">
      <c r="E63" s="58"/>
      <c r="G63" s="28"/>
      <c r="I63" s="58"/>
      <c r="K63" s="321"/>
      <c r="L63" s="58"/>
      <c r="M63" s="58"/>
      <c r="O63" s="28"/>
      <c r="P63" s="322"/>
      <c r="Q63" s="58"/>
      <c r="S63" s="321"/>
      <c r="T63" s="58"/>
      <c r="V63" s="321"/>
      <c r="W63" s="58"/>
      <c r="Y63" s="58"/>
      <c r="Z63" s="58"/>
      <c r="AB63" s="321"/>
      <c r="AC63" s="58"/>
      <c r="AE63" s="321"/>
      <c r="AF63" s="58"/>
      <c r="AH63" s="321"/>
      <c r="AI63" s="58"/>
      <c r="AK63" s="321"/>
      <c r="AL63" s="58"/>
      <c r="AN63" s="321"/>
    </row>
    <row r="64" spans="1:40" ht="13.5" thickBot="1">
      <c r="A64" s="7"/>
      <c r="B64" s="7"/>
    </row>
    <row r="65" spans="1:40" ht="15" customHeight="1">
      <c r="A65" s="7" t="s">
        <v>75</v>
      </c>
      <c r="B65" s="7"/>
      <c r="F65" s="231" t="s">
        <v>53</v>
      </c>
      <c r="G65" s="76">
        <v>10502</v>
      </c>
      <c r="H65" s="233" t="s">
        <v>59</v>
      </c>
      <c r="I65" s="280"/>
      <c r="J65" s="77">
        <v>7.1999999999999995E-2</v>
      </c>
      <c r="K65" s="78">
        <f>J65*$G$65</f>
        <v>756.14399999999989</v>
      </c>
      <c r="L65" s="280"/>
      <c r="M65" s="290"/>
      <c r="N65" s="77">
        <v>0.20399999999999999</v>
      </c>
      <c r="O65" s="172"/>
      <c r="P65" s="78">
        <f>N65*$G$65</f>
        <v>2142.4079999999999</v>
      </c>
      <c r="Q65" s="290"/>
      <c r="R65" s="77">
        <v>8.9999999999999993E-3</v>
      </c>
      <c r="S65" s="78">
        <f>R65*$G$65</f>
        <v>94.517999999999986</v>
      </c>
      <c r="T65" s="290"/>
      <c r="U65" s="77">
        <v>0.20699999999999999</v>
      </c>
      <c r="V65" s="78">
        <f>U65*$G$65</f>
        <v>2173.9139999999998</v>
      </c>
      <c r="W65" s="290"/>
      <c r="X65" s="77">
        <v>6.0000000000000001E-3</v>
      </c>
      <c r="Y65" s="78">
        <f>X65*$G$65</f>
        <v>63.012</v>
      </c>
      <c r="Z65" s="290"/>
      <c r="AA65" s="77">
        <v>0.02</v>
      </c>
      <c r="AB65" s="78">
        <f>AA65*$G$65</f>
        <v>210.04</v>
      </c>
      <c r="AC65" s="290"/>
      <c r="AD65" s="77">
        <v>6.0000000000000001E-3</v>
      </c>
      <c r="AE65" s="78">
        <f>AD65*$G$65</f>
        <v>63.012</v>
      </c>
      <c r="AF65" s="290"/>
      <c r="AG65" s="77">
        <v>0.26500000000000001</v>
      </c>
      <c r="AH65" s="78">
        <f>AG65*$G$65</f>
        <v>2783.03</v>
      </c>
      <c r="AI65" s="290"/>
      <c r="AJ65" s="77">
        <v>0.21099999999999999</v>
      </c>
      <c r="AK65" s="78">
        <f>AJ65*$G$65</f>
        <v>2215.922</v>
      </c>
      <c r="AL65" s="290"/>
      <c r="AM65" s="77">
        <v>0</v>
      </c>
      <c r="AN65" s="78">
        <f>AM65*$G$65</f>
        <v>0</v>
      </c>
    </row>
    <row r="66" spans="1:40">
      <c r="A66" s="7"/>
      <c r="B66" s="7"/>
      <c r="G66" s="28"/>
      <c r="H66" s="28"/>
      <c r="I66" s="281"/>
      <c r="J66" s="277"/>
      <c r="K66" s="73"/>
      <c r="L66" s="284"/>
      <c r="M66" s="284"/>
      <c r="N66" s="277"/>
      <c r="O66" s="277"/>
      <c r="P66" s="73"/>
      <c r="Q66" s="284"/>
      <c r="R66" s="277"/>
      <c r="S66" s="73"/>
      <c r="T66" s="284"/>
      <c r="U66" s="277"/>
      <c r="V66" s="73"/>
      <c r="W66" s="284"/>
      <c r="X66" s="277"/>
      <c r="Y66" s="73"/>
      <c r="Z66" s="284"/>
      <c r="AA66" s="277"/>
      <c r="AB66" s="73"/>
      <c r="AC66" s="284"/>
      <c r="AD66" s="277"/>
      <c r="AE66" s="73"/>
      <c r="AF66" s="284"/>
      <c r="AG66" s="277"/>
      <c r="AH66" s="73"/>
      <c r="AI66" s="284"/>
      <c r="AJ66" s="277"/>
      <c r="AK66" s="73"/>
      <c r="AL66" s="284"/>
      <c r="AM66" s="277"/>
      <c r="AN66" s="73"/>
    </row>
    <row r="67" spans="1:40">
      <c r="A67" s="7" t="s">
        <v>73</v>
      </c>
      <c r="B67" s="7"/>
      <c r="F67" s="231" t="s">
        <v>53</v>
      </c>
      <c r="G67" s="3">
        <f>K67+P67+S67+V67+Y67+AB67+AE67+AH67+AK67+AN67</f>
        <v>10625</v>
      </c>
      <c r="I67" s="281"/>
      <c r="J67" s="277"/>
      <c r="K67" s="73">
        <v>850</v>
      </c>
      <c r="L67" s="284"/>
      <c r="M67" s="284"/>
      <c r="N67" s="277"/>
      <c r="O67" s="277"/>
      <c r="P67" s="73">
        <v>2300</v>
      </c>
      <c r="Q67" s="284"/>
      <c r="R67" s="277"/>
      <c r="S67" s="73">
        <v>25</v>
      </c>
      <c r="T67" s="284"/>
      <c r="U67" s="277"/>
      <c r="V67" s="73">
        <v>2100</v>
      </c>
      <c r="W67" s="284"/>
      <c r="X67" s="277"/>
      <c r="Y67" s="73">
        <v>0</v>
      </c>
      <c r="Z67" s="284"/>
      <c r="AA67" s="277"/>
      <c r="AB67" s="73">
        <v>150</v>
      </c>
      <c r="AC67" s="284"/>
      <c r="AD67" s="277"/>
      <c r="AE67" s="73">
        <v>0</v>
      </c>
      <c r="AF67" s="284"/>
      <c r="AG67" s="277"/>
      <c r="AH67" s="73">
        <v>3000</v>
      </c>
      <c r="AI67" s="284"/>
      <c r="AJ67" s="277"/>
      <c r="AK67" s="73">
        <v>2200</v>
      </c>
      <c r="AL67" s="284"/>
      <c r="AM67" s="277"/>
      <c r="AN67" s="73">
        <v>0</v>
      </c>
    </row>
    <row r="68" spans="1:40">
      <c r="A68" s="7"/>
      <c r="B68" s="7"/>
      <c r="G68" s="53"/>
      <c r="H68" s="53"/>
      <c r="I68" s="282"/>
      <c r="J68" s="278"/>
      <c r="K68" s="74"/>
      <c r="L68" s="285"/>
      <c r="M68" s="285"/>
      <c r="N68" s="278"/>
      <c r="O68" s="278"/>
      <c r="P68" s="74"/>
      <c r="Q68" s="285"/>
      <c r="R68" s="278"/>
      <c r="S68" s="74"/>
      <c r="T68" s="285"/>
      <c r="U68" s="278"/>
      <c r="V68" s="74"/>
      <c r="W68" s="285"/>
      <c r="X68" s="278"/>
      <c r="Y68" s="74"/>
      <c r="Z68" s="285"/>
      <c r="AA68" s="278"/>
      <c r="AB68" s="74"/>
      <c r="AC68" s="285"/>
      <c r="AD68" s="278"/>
      <c r="AE68" s="74"/>
      <c r="AF68" s="285"/>
      <c r="AG68" s="278"/>
      <c r="AH68" s="74"/>
      <c r="AI68" s="285"/>
      <c r="AJ68" s="278"/>
      <c r="AK68" s="74"/>
      <c r="AL68" s="285"/>
      <c r="AM68" s="278"/>
      <c r="AN68" s="74"/>
    </row>
    <row r="69" spans="1:40" ht="13.5" thickBot="1">
      <c r="A69" s="7" t="s">
        <v>74</v>
      </c>
      <c r="B69" s="7"/>
      <c r="F69" s="231" t="s">
        <v>53</v>
      </c>
      <c r="G69" s="4">
        <f>K69+P69+S69+V69+Y69+AB69+AE69+AH69+AK69+AN69</f>
        <v>-123.00000000000026</v>
      </c>
      <c r="H69" s="4"/>
      <c r="I69" s="283"/>
      <c r="J69" s="279"/>
      <c r="K69" s="75">
        <f>K65-K67</f>
        <v>-93.856000000000108</v>
      </c>
      <c r="L69" s="286"/>
      <c r="M69" s="286"/>
      <c r="N69" s="279"/>
      <c r="O69" s="279"/>
      <c r="P69" s="75">
        <f>P65-P67</f>
        <v>-157.5920000000001</v>
      </c>
      <c r="Q69" s="286"/>
      <c r="R69" s="279"/>
      <c r="S69" s="75">
        <f>S65-S67</f>
        <v>69.517999999999986</v>
      </c>
      <c r="T69" s="286"/>
      <c r="U69" s="279"/>
      <c r="V69" s="75">
        <f>V65-V67</f>
        <v>73.91399999999976</v>
      </c>
      <c r="W69" s="286"/>
      <c r="X69" s="279"/>
      <c r="Y69" s="75">
        <f>Y65-Y67</f>
        <v>63.012</v>
      </c>
      <c r="Z69" s="286"/>
      <c r="AA69" s="279"/>
      <c r="AB69" s="75">
        <f>AB65-AB67</f>
        <v>60.039999999999992</v>
      </c>
      <c r="AC69" s="286"/>
      <c r="AD69" s="279"/>
      <c r="AE69" s="75">
        <f>AE65-AE67</f>
        <v>63.012</v>
      </c>
      <c r="AF69" s="286"/>
      <c r="AG69" s="279"/>
      <c r="AH69" s="75">
        <f>AH65-AH67</f>
        <v>-216.9699999999998</v>
      </c>
      <c r="AI69" s="286"/>
      <c r="AJ69" s="279"/>
      <c r="AK69" s="75">
        <f>AK65-AK67</f>
        <v>15.922000000000025</v>
      </c>
      <c r="AL69" s="286"/>
      <c r="AM69" s="279"/>
      <c r="AN69" s="75">
        <f>AN65-AN67</f>
        <v>0</v>
      </c>
    </row>
    <row r="70" spans="1:40" ht="13.5" thickTop="1">
      <c r="A70" s="7"/>
      <c r="B70" s="7"/>
      <c r="G70" s="227" t="s">
        <v>56</v>
      </c>
      <c r="H70" s="28"/>
      <c r="I70" s="58"/>
      <c r="J70" s="26"/>
      <c r="K70" s="227" t="s">
        <v>56</v>
      </c>
      <c r="L70" s="58"/>
      <c r="M70" s="58"/>
      <c r="N70" s="26"/>
      <c r="O70" s="26"/>
      <c r="P70" s="227" t="s">
        <v>56</v>
      </c>
      <c r="Q70" s="58"/>
      <c r="R70" s="26"/>
      <c r="S70" s="227" t="s">
        <v>56</v>
      </c>
      <c r="T70" s="58"/>
      <c r="U70" s="26"/>
      <c r="V70" s="227" t="s">
        <v>56</v>
      </c>
      <c r="W70" s="58"/>
      <c r="X70" s="26"/>
      <c r="Y70" s="227" t="s">
        <v>56</v>
      </c>
      <c r="Z70" s="58"/>
      <c r="AA70" s="26"/>
      <c r="AB70" s="227" t="s">
        <v>56</v>
      </c>
      <c r="AC70" s="58"/>
      <c r="AD70" s="26"/>
      <c r="AE70" s="227" t="s">
        <v>56</v>
      </c>
      <c r="AF70" s="58"/>
      <c r="AG70" s="26"/>
      <c r="AH70" s="227" t="s">
        <v>56</v>
      </c>
      <c r="AI70" s="58"/>
      <c r="AJ70" s="26"/>
      <c r="AK70" s="227" t="s">
        <v>56</v>
      </c>
      <c r="AL70" s="58"/>
      <c r="AM70" s="26"/>
      <c r="AN70" s="227" t="s">
        <v>56</v>
      </c>
    </row>
    <row r="71" spans="1:40">
      <c r="G71" s="28"/>
      <c r="H71" s="28"/>
      <c r="J71" s="26"/>
      <c r="X71" s="26"/>
    </row>
    <row r="72" spans="1:40">
      <c r="C72" s="305" t="s">
        <v>137</v>
      </c>
      <c r="E72" s="58"/>
      <c r="F72" s="207"/>
      <c r="G72" s="3">
        <f>K72+P72+S72+V72+Y72+AB72+AE72+AH72+AK72+AN72</f>
        <v>7241.3208687505467</v>
      </c>
      <c r="I72" s="58"/>
      <c r="J72" s="309" t="s">
        <v>143</v>
      </c>
      <c r="K72" s="3">
        <f>K$65*$G38</f>
        <v>573.09171684193996</v>
      </c>
      <c r="L72" s="58"/>
      <c r="M72" s="58"/>
      <c r="N72" s="418" t="s">
        <v>178</v>
      </c>
      <c r="O72" s="323">
        <f>(O$33+P$33)/(O$35+P$35)</f>
        <v>0.50701027212110295</v>
      </c>
      <c r="P72" s="300">
        <f>P$65*$O72</f>
        <v>1086.2228630744278</v>
      </c>
      <c r="Q72" s="58"/>
      <c r="R72" s="309" t="s">
        <v>143</v>
      </c>
      <c r="S72" s="3">
        <f>S$65*$G38</f>
        <v>71.636464605242494</v>
      </c>
      <c r="T72" s="58"/>
      <c r="U72" s="309" t="s">
        <v>143</v>
      </c>
      <c r="V72" s="3">
        <f>V$65*$G38</f>
        <v>1647.6386859205775</v>
      </c>
      <c r="W72" s="58"/>
      <c r="X72" s="309" t="s">
        <v>143</v>
      </c>
      <c r="Y72" s="3">
        <f>Y$65*$G38</f>
        <v>47.75764307016167</v>
      </c>
      <c r="Z72" s="418" t="s">
        <v>178</v>
      </c>
      <c r="AA72" s="324">
        <f>(AB$33)/(AB$35)</f>
        <v>9.5954171142141068E-2</v>
      </c>
      <c r="AB72" s="3">
        <f>AB$65*$AA72</f>
        <v>20.15421410669531</v>
      </c>
      <c r="AC72" s="418" t="s">
        <v>178</v>
      </c>
      <c r="AD72" s="324">
        <f>(AE$33)/(AE$35)</f>
        <v>0.64302884615384615</v>
      </c>
      <c r="AE72" s="3">
        <f>AE$65*$AA72</f>
        <v>6.0462642320085926</v>
      </c>
      <c r="AF72" s="58"/>
      <c r="AG72" s="309" t="s">
        <v>143</v>
      </c>
      <c r="AH72" s="3">
        <f>AH$65*$G38</f>
        <v>2109.2959022654741</v>
      </c>
      <c r="AI72" s="58"/>
      <c r="AJ72" s="309" t="s">
        <v>143</v>
      </c>
      <c r="AK72" s="3">
        <f>AK$65*$G38</f>
        <v>1679.4771146340188</v>
      </c>
      <c r="AL72" s="58"/>
      <c r="AM72" s="310"/>
      <c r="AN72" s="3">
        <f>AN$65*$G38</f>
        <v>0</v>
      </c>
    </row>
    <row r="73" spans="1:40">
      <c r="C73" s="305" t="s">
        <v>138</v>
      </c>
      <c r="E73" s="58"/>
      <c r="F73" s="207"/>
      <c r="G73" s="300">
        <f>K73+P73+S73+V73+Y73+AB73+AE73+AH73+AK73+AN73</f>
        <v>3260.6791312494533</v>
      </c>
      <c r="I73" s="58"/>
      <c r="J73" s="309" t="s">
        <v>143</v>
      </c>
      <c r="K73" s="300">
        <f>K$65*$G39</f>
        <v>183.05228315805994</v>
      </c>
      <c r="L73" s="58"/>
      <c r="M73" s="58"/>
      <c r="N73" s="418" t="s">
        <v>178</v>
      </c>
      <c r="O73" s="323">
        <f>(O$34+P$34)/(O$35+P$35)</f>
        <v>0.49298972787889711</v>
      </c>
      <c r="P73" s="300">
        <f>P$65*$O73</f>
        <v>1056.1851369255721</v>
      </c>
      <c r="Q73" s="58"/>
      <c r="R73" s="309" t="s">
        <v>143</v>
      </c>
      <c r="S73" s="300">
        <f>S$65*$G39</f>
        <v>22.881535394757492</v>
      </c>
      <c r="T73" s="58"/>
      <c r="U73" s="309" t="s">
        <v>143</v>
      </c>
      <c r="V73" s="300">
        <f>V$65*$G39</f>
        <v>526.27531407942229</v>
      </c>
      <c r="W73" s="58"/>
      <c r="X73" s="309" t="s">
        <v>143</v>
      </c>
      <c r="Y73" s="300">
        <f>Y$65*$G39</f>
        <v>15.254356929838329</v>
      </c>
      <c r="Z73" s="418" t="s">
        <v>178</v>
      </c>
      <c r="AA73" s="324">
        <f>(AB$34)/(AB$35)</f>
        <v>0.90404582885785889</v>
      </c>
      <c r="AB73" s="300">
        <f>AB$65*$AA73</f>
        <v>189.88578589330467</v>
      </c>
      <c r="AC73" s="418" t="s">
        <v>178</v>
      </c>
      <c r="AD73" s="324">
        <f>(AE$34)/(AE$35)</f>
        <v>0.35697115384615385</v>
      </c>
      <c r="AE73" s="300">
        <f>AE$65*$AA73</f>
        <v>56.965735767991404</v>
      </c>
      <c r="AF73" s="58"/>
      <c r="AG73" s="309" t="s">
        <v>143</v>
      </c>
      <c r="AH73" s="300">
        <f>AH$65*$G39</f>
        <v>673.73409773452624</v>
      </c>
      <c r="AI73" s="58"/>
      <c r="AJ73" s="309" t="s">
        <v>143</v>
      </c>
      <c r="AK73" s="300">
        <f>AK$65*$G39</f>
        <v>536.44488536598124</v>
      </c>
      <c r="AL73" s="58"/>
      <c r="AM73" s="310"/>
      <c r="AN73" s="300">
        <f>AN$65*$G39</f>
        <v>0</v>
      </c>
    </row>
    <row r="74" spans="1:40" ht="13.5" thickBot="1">
      <c r="C74" t="s">
        <v>0</v>
      </c>
      <c r="E74" s="58"/>
      <c r="G74" s="311">
        <f>SUM(G72:G73)</f>
        <v>10502</v>
      </c>
      <c r="I74" s="58"/>
      <c r="K74" s="312">
        <f>SUM(K72:K73)</f>
        <v>756.14399999999989</v>
      </c>
      <c r="L74" s="58"/>
      <c r="M74" s="58"/>
      <c r="O74" s="303">
        <f>SUM(O72:O73)</f>
        <v>1</v>
      </c>
      <c r="P74" s="312">
        <f>SUM(P72:P73)</f>
        <v>2142.4079999999999</v>
      </c>
      <c r="Q74" s="58"/>
      <c r="S74" s="312">
        <f>SUM(S72:S73)</f>
        <v>94.517999999999986</v>
      </c>
      <c r="T74" s="58"/>
      <c r="V74" s="312">
        <f>SUM(V72:V73)</f>
        <v>2173.9139999999998</v>
      </c>
      <c r="W74" s="58"/>
      <c r="Y74" s="312">
        <f>SUM(Y72:Y73)</f>
        <v>63.012</v>
      </c>
      <c r="Z74" s="58"/>
      <c r="AA74" s="316">
        <f>SUM(AA72:AA73)</f>
        <v>1</v>
      </c>
      <c r="AB74" s="312">
        <f>SUM(AB72:AB73)</f>
        <v>210.04</v>
      </c>
      <c r="AC74" s="58"/>
      <c r="AD74" s="316">
        <f>SUM(AD72:AD73)</f>
        <v>1</v>
      </c>
      <c r="AE74" s="312">
        <f>SUM(AE72:AE73)</f>
        <v>63.012</v>
      </c>
      <c r="AF74" s="58"/>
      <c r="AH74" s="312">
        <f>SUM(AH72:AH73)</f>
        <v>2783.03</v>
      </c>
      <c r="AI74" s="58"/>
      <c r="AK74" s="312">
        <f>SUM(AK72:AK73)</f>
        <v>2215.922</v>
      </c>
      <c r="AL74" s="58"/>
      <c r="AN74" s="312">
        <f>SUM(AN72:AN73)</f>
        <v>0</v>
      </c>
    </row>
    <row r="75" spans="1:40" ht="13.5" thickTop="1"/>
    <row r="76" spans="1:40">
      <c r="A76" s="19"/>
      <c r="B76" s="19"/>
    </row>
  </sheetData>
  <mergeCells count="4">
    <mergeCell ref="G8:H8"/>
    <mergeCell ref="G7:H7"/>
    <mergeCell ref="G6:H6"/>
    <mergeCell ref="G5:H5"/>
  </mergeCells>
  <phoneticPr fontId="55" type="noConversion"/>
  <printOptions horizontalCentered="1" verticalCentered="1"/>
  <pageMargins left="0" right="0" top="0.25" bottom="0.25" header="0.5" footer="0.25"/>
  <pageSetup paperSize="5" scale="49" orientation="landscape" horizontalDpi="4294967292" verticalDpi="300" r:id="rId1"/>
  <headerFooter alignWithMargins="0">
    <oddHeader>&amp;R&amp;"Courier New,Bold"&amp;16ATTACHMENT I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91"/>
  <sheetViews>
    <sheetView workbookViewId="0">
      <selection activeCell="A4" sqref="A4"/>
    </sheetView>
  </sheetViews>
  <sheetFormatPr defaultRowHeight="12.75"/>
  <cols>
    <col min="1" max="1" width="18.7109375" customWidth="1"/>
    <col min="2" max="2" width="16.7109375" customWidth="1"/>
    <col min="3" max="3" width="10.7109375" style="3" customWidth="1"/>
    <col min="4" max="4" width="3.7109375" style="39" customWidth="1"/>
    <col min="5" max="5" width="7.7109375" style="20" customWidth="1"/>
    <col min="6" max="6" width="10.7109375" style="3" customWidth="1"/>
    <col min="7" max="7" width="7.7109375" style="20" customWidth="1"/>
    <col min="8" max="8" width="10.7109375" style="3" customWidth="1"/>
    <col min="9" max="9" width="11.7109375" style="3" customWidth="1"/>
    <col min="10" max="10" width="7.7109375" style="20" customWidth="1"/>
    <col min="11" max="11" width="10.7109375" style="3" customWidth="1"/>
    <col min="12" max="12" width="7.7109375" style="20" customWidth="1"/>
    <col min="13" max="13" width="10.7109375" style="3" customWidth="1"/>
    <col min="14" max="14" width="7.7109375" style="20" customWidth="1"/>
    <col min="15" max="15" width="10.7109375" style="3" customWidth="1"/>
    <col min="16" max="16" width="7.7109375" style="20" customWidth="1"/>
    <col min="17" max="17" width="12.7109375" style="3" customWidth="1"/>
    <col min="18" max="18" width="7.7109375" style="20" customWidth="1"/>
    <col min="19" max="19" width="10.7109375" style="3" customWidth="1"/>
    <col min="20" max="20" width="7.7109375" style="20" customWidth="1"/>
    <col min="21" max="21" width="10.7109375" style="3" customWidth="1"/>
    <col min="22" max="22" width="7.7109375" style="20" customWidth="1"/>
    <col min="23" max="23" width="10.7109375" style="3" customWidth="1"/>
    <col min="24" max="24" width="7.7109375" style="20" customWidth="1"/>
    <col min="25" max="25" width="10.7109375" style="3" customWidth="1"/>
  </cols>
  <sheetData>
    <row r="1" spans="1:25" ht="19.5">
      <c r="A1" s="13" t="s">
        <v>76</v>
      </c>
      <c r="W1"/>
      <c r="X1"/>
      <c r="Y1" s="108"/>
    </row>
    <row r="2" spans="1:25" ht="15.75">
      <c r="A2" s="109" t="s">
        <v>151</v>
      </c>
    </row>
    <row r="3" spans="1:25">
      <c r="A3" s="305" t="s">
        <v>183</v>
      </c>
    </row>
    <row r="4" spans="1:25" ht="13.5" thickBot="1">
      <c r="A4" s="110" t="s">
        <v>77</v>
      </c>
    </row>
    <row r="5" spans="1:25" ht="16.5" thickBot="1">
      <c r="C5" s="457" t="s">
        <v>78</v>
      </c>
      <c r="D5" s="458"/>
      <c r="E5" s="256" t="s">
        <v>1</v>
      </c>
      <c r="F5" s="257"/>
      <c r="G5" s="258"/>
      <c r="H5" s="259"/>
      <c r="I5" s="259"/>
      <c r="J5" s="258"/>
      <c r="K5" s="259"/>
      <c r="L5" s="258"/>
      <c r="M5" s="259"/>
      <c r="N5" s="258"/>
      <c r="O5" s="259"/>
      <c r="P5" s="258"/>
      <c r="Q5" s="259"/>
      <c r="R5" s="258"/>
      <c r="S5" s="259"/>
      <c r="T5" s="258"/>
      <c r="U5" s="259"/>
      <c r="V5" s="258"/>
      <c r="W5" s="259"/>
      <c r="X5" s="258"/>
      <c r="Y5" s="260"/>
    </row>
    <row r="6" spans="1:25" s="13" customFormat="1">
      <c r="C6" s="455" t="s">
        <v>10</v>
      </c>
      <c r="D6" s="456"/>
      <c r="E6" s="246" t="s">
        <v>3</v>
      </c>
      <c r="F6" s="247"/>
      <c r="G6" s="111"/>
      <c r="H6" s="179"/>
      <c r="I6" s="36"/>
      <c r="J6" s="261"/>
      <c r="K6" s="262"/>
      <c r="L6" s="112"/>
      <c r="M6" s="30" t="s">
        <v>4</v>
      </c>
      <c r="N6" s="261"/>
      <c r="O6" s="262"/>
      <c r="P6" s="45" t="s">
        <v>5</v>
      </c>
      <c r="Q6" s="14"/>
      <c r="R6" s="246" t="s">
        <v>6</v>
      </c>
      <c r="S6" s="247"/>
      <c r="T6" s="40" t="s">
        <v>7</v>
      </c>
      <c r="U6" s="113"/>
      <c r="V6" s="254" t="s">
        <v>79</v>
      </c>
      <c r="W6" s="247"/>
      <c r="X6" s="40" t="s">
        <v>8</v>
      </c>
      <c r="Y6" s="113"/>
    </row>
    <row r="7" spans="1:25" s="13" customFormat="1" ht="13.5" thickBot="1">
      <c r="B7" s="16"/>
      <c r="C7" s="453" t="s">
        <v>80</v>
      </c>
      <c r="D7" s="454"/>
      <c r="E7" s="248" t="s">
        <v>12</v>
      </c>
      <c r="F7" s="249"/>
      <c r="G7" s="114" t="s">
        <v>13</v>
      </c>
      <c r="H7" s="180"/>
      <c r="I7" s="115"/>
      <c r="J7" s="263" t="s">
        <v>14</v>
      </c>
      <c r="K7" s="264"/>
      <c r="L7" s="44" t="s">
        <v>15</v>
      </c>
      <c r="M7" s="34"/>
      <c r="N7" s="263" t="s">
        <v>16</v>
      </c>
      <c r="O7" s="264"/>
      <c r="P7" s="46" t="s">
        <v>17</v>
      </c>
      <c r="Q7" s="15"/>
      <c r="R7" s="248" t="s">
        <v>81</v>
      </c>
      <c r="S7" s="252"/>
      <c r="T7" s="44" t="s">
        <v>19</v>
      </c>
      <c r="U7" s="34"/>
      <c r="V7" s="248" t="s">
        <v>41</v>
      </c>
      <c r="W7" s="255"/>
      <c r="X7" s="44" t="s">
        <v>21</v>
      </c>
      <c r="Y7" s="162"/>
    </row>
    <row r="8" spans="1:25" s="13" customFormat="1" ht="13.5" thickBot="1">
      <c r="A8" s="107" t="s">
        <v>22</v>
      </c>
      <c r="B8" s="107" t="s">
        <v>9</v>
      </c>
      <c r="C8" s="459" t="s">
        <v>82</v>
      </c>
      <c r="D8" s="460"/>
      <c r="E8" s="250" t="s">
        <v>83</v>
      </c>
      <c r="F8" s="251" t="s">
        <v>10</v>
      </c>
      <c r="G8" s="116" t="s">
        <v>83</v>
      </c>
      <c r="H8" s="183" t="s">
        <v>84</v>
      </c>
      <c r="I8" s="184" t="s">
        <v>85</v>
      </c>
      <c r="J8" s="250" t="s">
        <v>83</v>
      </c>
      <c r="K8" s="265" t="s">
        <v>10</v>
      </c>
      <c r="L8" s="117" t="s">
        <v>83</v>
      </c>
      <c r="M8" s="33" t="s">
        <v>10</v>
      </c>
      <c r="N8" s="250" t="s">
        <v>83</v>
      </c>
      <c r="O8" s="265" t="s">
        <v>10</v>
      </c>
      <c r="P8" s="116" t="s">
        <v>83</v>
      </c>
      <c r="Q8" s="18" t="s">
        <v>10</v>
      </c>
      <c r="R8" s="250" t="s">
        <v>83</v>
      </c>
      <c r="S8" s="253" t="s">
        <v>10</v>
      </c>
      <c r="T8" s="117" t="s">
        <v>83</v>
      </c>
      <c r="U8" s="37" t="s">
        <v>10</v>
      </c>
      <c r="V8" s="250" t="s">
        <v>83</v>
      </c>
      <c r="W8" s="253" t="s">
        <v>10</v>
      </c>
      <c r="X8" s="117" t="s">
        <v>83</v>
      </c>
      <c r="Y8" s="37" t="s">
        <v>10</v>
      </c>
    </row>
    <row r="9" spans="1:25" ht="15.75">
      <c r="A9" s="27"/>
      <c r="B9" s="24"/>
      <c r="C9" s="38"/>
      <c r="D9" s="49"/>
      <c r="E9" s="118"/>
      <c r="F9" s="9"/>
      <c r="G9" s="21"/>
      <c r="H9" s="161"/>
      <c r="I9" s="9"/>
      <c r="J9" s="21"/>
      <c r="K9" s="9"/>
      <c r="L9" s="21"/>
      <c r="M9" s="9"/>
      <c r="N9" s="21"/>
      <c r="O9" s="9"/>
      <c r="P9" s="21"/>
      <c r="Q9" s="9"/>
      <c r="R9" s="21"/>
      <c r="S9" s="9"/>
      <c r="T9" s="21"/>
      <c r="U9" s="9"/>
      <c r="V9" s="56"/>
      <c r="W9" s="9"/>
      <c r="X9" s="21"/>
      <c r="Y9" s="9"/>
    </row>
    <row r="10" spans="1:25">
      <c r="A10" s="5" t="s">
        <v>86</v>
      </c>
      <c r="B10" s="7"/>
      <c r="C10" s="8"/>
      <c r="D10" s="50"/>
      <c r="E10" s="119"/>
      <c r="F10" s="10"/>
      <c r="H10" s="28"/>
      <c r="I10" s="10"/>
      <c r="K10" s="10"/>
      <c r="M10" s="10"/>
      <c r="O10" s="10"/>
      <c r="Q10" s="10"/>
      <c r="S10" s="10"/>
      <c r="U10" s="10"/>
      <c r="V10" s="26"/>
      <c r="W10" s="10"/>
      <c r="Y10" s="10"/>
    </row>
    <row r="11" spans="1:25">
      <c r="A11" s="120"/>
      <c r="B11" s="121"/>
      <c r="C11" s="122"/>
      <c r="E11" s="123"/>
      <c r="F11" s="124"/>
      <c r="G11" s="125"/>
      <c r="H11" s="122"/>
      <c r="I11" s="124"/>
      <c r="J11" s="125"/>
      <c r="K11" s="124"/>
      <c r="L11" s="125"/>
      <c r="M11" s="124"/>
      <c r="N11" s="125"/>
      <c r="O11" s="124"/>
      <c r="P11" s="125"/>
      <c r="Q11" s="124"/>
      <c r="R11" s="125"/>
      <c r="S11" s="124"/>
      <c r="T11" s="125"/>
      <c r="U11" s="124"/>
      <c r="V11" s="125"/>
      <c r="W11" s="124"/>
      <c r="X11" s="125"/>
      <c r="Y11" s="124"/>
    </row>
    <row r="12" spans="1:25">
      <c r="A12" s="126" t="s">
        <v>87</v>
      </c>
      <c r="B12" s="127" t="s">
        <v>88</v>
      </c>
      <c r="C12" s="132">
        <f>F12+H12+I12+K12+M12+O12+Q12+S12+U12+W12+Y12</f>
        <v>400</v>
      </c>
      <c r="D12" s="413" t="s">
        <v>179</v>
      </c>
      <c r="E12" s="123">
        <f>F12/$C12</f>
        <v>0</v>
      </c>
      <c r="F12" s="137"/>
      <c r="G12" s="123">
        <f>(H12+I12)/$C12</f>
        <v>0</v>
      </c>
      <c r="H12" s="192"/>
      <c r="I12" s="137"/>
      <c r="J12" s="123">
        <f>K12/$C12</f>
        <v>0</v>
      </c>
      <c r="K12" s="137"/>
      <c r="L12" s="123">
        <f>M12/$C12</f>
        <v>1</v>
      </c>
      <c r="M12" s="137">
        <v>400</v>
      </c>
      <c r="N12" s="123">
        <f>O12/$C12</f>
        <v>0</v>
      </c>
      <c r="O12" s="137"/>
      <c r="P12" s="123">
        <f>Q12/$C12</f>
        <v>0</v>
      </c>
      <c r="Q12" s="137"/>
      <c r="R12" s="123">
        <f>S12/$C12</f>
        <v>0</v>
      </c>
      <c r="S12" s="137"/>
      <c r="T12" s="123">
        <f>U12/$C12</f>
        <v>0</v>
      </c>
      <c r="U12" s="137"/>
      <c r="V12" s="123">
        <f>W12/$C12</f>
        <v>0</v>
      </c>
      <c r="W12" s="137"/>
      <c r="X12" s="123">
        <f>Y12/$C12</f>
        <v>0</v>
      </c>
      <c r="Y12" s="137"/>
    </row>
    <row r="13" spans="1:25">
      <c r="A13" s="126" t="s">
        <v>89</v>
      </c>
      <c r="B13" s="127" t="s">
        <v>90</v>
      </c>
      <c r="C13" s="132">
        <f>F13+H13+I13+K13+M13+O13+Q13+S13+U13+W13+Y13</f>
        <v>554</v>
      </c>
      <c r="D13" s="413" t="s">
        <v>179</v>
      </c>
      <c r="E13" s="123">
        <f>F13/$C13</f>
        <v>0</v>
      </c>
      <c r="F13" s="137"/>
      <c r="G13" s="123">
        <f>(H13+I13)/$C13</f>
        <v>0</v>
      </c>
      <c r="H13" s="192"/>
      <c r="I13" s="137"/>
      <c r="J13" s="123">
        <f>K13/$C13</f>
        <v>0</v>
      </c>
      <c r="K13" s="137"/>
      <c r="L13" s="123">
        <f>M13/$C13</f>
        <v>0</v>
      </c>
      <c r="M13" s="137"/>
      <c r="N13" s="123">
        <f>O13/$C13</f>
        <v>0</v>
      </c>
      <c r="O13" s="137"/>
      <c r="P13" s="123">
        <f>Q13/$C13</f>
        <v>0</v>
      </c>
      <c r="Q13" s="137"/>
      <c r="R13" s="123">
        <f>S13/$C13</f>
        <v>0</v>
      </c>
      <c r="S13" s="137"/>
      <c r="T13" s="123">
        <f>U13/$C13</f>
        <v>0</v>
      </c>
      <c r="U13" s="137"/>
      <c r="V13" s="123">
        <f>W13/$C13</f>
        <v>1</v>
      </c>
      <c r="W13" s="137">
        <v>554</v>
      </c>
      <c r="X13" s="123">
        <f>Y13/$C13</f>
        <v>0</v>
      </c>
      <c r="Y13" s="137"/>
    </row>
    <row r="14" spans="1:25">
      <c r="A14" s="19"/>
      <c r="C14" s="54"/>
      <c r="D14" s="241"/>
      <c r="E14" s="119"/>
      <c r="F14" s="138"/>
      <c r="G14" s="26"/>
      <c r="H14" s="135"/>
      <c r="I14" s="138"/>
      <c r="J14" s="26"/>
      <c r="K14" s="138"/>
      <c r="L14" s="26"/>
      <c r="M14" s="138"/>
      <c r="N14" s="26"/>
      <c r="O14" s="138"/>
      <c r="P14" s="26"/>
      <c r="Q14" s="138"/>
      <c r="R14" s="26"/>
      <c r="S14" s="138"/>
      <c r="T14" s="26"/>
      <c r="U14" s="138"/>
      <c r="V14" s="26"/>
      <c r="W14" s="138"/>
      <c r="X14" s="26"/>
      <c r="Y14" s="138"/>
    </row>
    <row r="15" spans="1:25">
      <c r="A15" s="17" t="s">
        <v>91</v>
      </c>
      <c r="B15" s="5"/>
      <c r="C15" s="133"/>
      <c r="D15" s="58"/>
      <c r="E15" s="119"/>
      <c r="F15" s="138"/>
      <c r="G15" s="26"/>
      <c r="H15" s="135"/>
      <c r="I15" s="138"/>
      <c r="J15" s="26"/>
      <c r="K15" s="138"/>
      <c r="L15" s="26"/>
      <c r="M15" s="138"/>
      <c r="N15" s="26"/>
      <c r="O15" s="138"/>
      <c r="P15" s="26"/>
      <c r="Q15" s="138"/>
      <c r="R15" s="26"/>
      <c r="S15" s="138"/>
      <c r="T15" s="26"/>
      <c r="U15" s="138"/>
      <c r="V15" s="26"/>
      <c r="W15" s="138"/>
      <c r="X15" s="26"/>
      <c r="Y15" s="138"/>
    </row>
    <row r="16" spans="1:25">
      <c r="A16" s="126"/>
      <c r="B16" s="121"/>
      <c r="C16" s="132"/>
      <c r="D16" s="51"/>
      <c r="E16" s="123"/>
      <c r="F16" s="139"/>
      <c r="G16" s="125"/>
      <c r="H16" s="132"/>
      <c r="I16" s="139"/>
      <c r="J16" s="125"/>
      <c r="K16" s="139"/>
      <c r="L16" s="125"/>
      <c r="M16" s="139"/>
      <c r="N16" s="125"/>
      <c r="O16" s="139"/>
      <c r="P16" s="125"/>
      <c r="Q16" s="139"/>
      <c r="R16" s="125"/>
      <c r="S16" s="139"/>
      <c r="T16" s="125"/>
      <c r="U16" s="139"/>
      <c r="V16" s="125"/>
      <c r="W16" s="139"/>
      <c r="X16" s="125"/>
      <c r="Y16" s="139"/>
    </row>
    <row r="17" spans="1:42" s="2" customFormat="1">
      <c r="A17" s="90" t="s">
        <v>92</v>
      </c>
      <c r="B17" s="91" t="s">
        <v>93</v>
      </c>
      <c r="C17" s="132">
        <f>F17+H17+I17+K17+M17+O17+Q17+S17+U17+W17+Y17</f>
        <v>4500</v>
      </c>
      <c r="D17" s="413" t="s">
        <v>179</v>
      </c>
      <c r="E17" s="123">
        <f>F17/$C17</f>
        <v>0.04</v>
      </c>
      <c r="F17" s="139">
        <v>180</v>
      </c>
      <c r="G17" s="123">
        <f>(H17+I17)/$C17</f>
        <v>0.47499999999999998</v>
      </c>
      <c r="H17" s="132"/>
      <c r="I17" s="137">
        <v>2137.5</v>
      </c>
      <c r="J17" s="123">
        <f t="shared" ref="J17:X20" si="0">K17/$C17</f>
        <v>0.08</v>
      </c>
      <c r="K17" s="139">
        <v>360</v>
      </c>
      <c r="L17" s="123">
        <f t="shared" si="0"/>
        <v>0.06</v>
      </c>
      <c r="M17" s="139">
        <v>270</v>
      </c>
      <c r="N17" s="123">
        <f t="shared" si="0"/>
        <v>2.5000000000000001E-2</v>
      </c>
      <c r="O17" s="139">
        <v>112.5</v>
      </c>
      <c r="P17" s="123">
        <f t="shared" si="0"/>
        <v>0.03</v>
      </c>
      <c r="Q17" s="139">
        <v>135</v>
      </c>
      <c r="R17" s="123">
        <f t="shared" si="0"/>
        <v>0.02</v>
      </c>
      <c r="S17" s="139">
        <v>90</v>
      </c>
      <c r="T17" s="123">
        <f t="shared" si="0"/>
        <v>0.2</v>
      </c>
      <c r="U17" s="139">
        <v>900</v>
      </c>
      <c r="V17" s="123">
        <f t="shared" si="0"/>
        <v>7.0000000000000007E-2</v>
      </c>
      <c r="W17" s="139">
        <v>315</v>
      </c>
      <c r="X17" s="123">
        <f t="shared" si="0"/>
        <v>0</v>
      </c>
      <c r="Y17" s="139"/>
    </row>
    <row r="18" spans="1:42">
      <c r="A18" s="143" t="s">
        <v>94</v>
      </c>
      <c r="B18" s="144" t="s">
        <v>95</v>
      </c>
      <c r="C18" s="132">
        <f>F18+H18+I18+K18+M18+O18+Q18+S18+U18+W18+Y18</f>
        <v>1258</v>
      </c>
      <c r="D18" s="413" t="s">
        <v>179</v>
      </c>
      <c r="E18" s="123">
        <f>F18/$C18</f>
        <v>0</v>
      </c>
      <c r="F18" s="139"/>
      <c r="G18" s="123">
        <f>(H18+I18)/$C18</f>
        <v>0</v>
      </c>
      <c r="H18" s="132"/>
      <c r="I18" s="137"/>
      <c r="J18" s="123">
        <f t="shared" si="0"/>
        <v>0</v>
      </c>
      <c r="K18" s="139"/>
      <c r="L18" s="123">
        <f t="shared" si="0"/>
        <v>0</v>
      </c>
      <c r="M18" s="139"/>
      <c r="N18" s="123">
        <f t="shared" si="0"/>
        <v>9.9960254372019081E-2</v>
      </c>
      <c r="O18" s="139">
        <v>125.75</v>
      </c>
      <c r="P18" s="123">
        <f t="shared" si="0"/>
        <v>0.27702702702702703</v>
      </c>
      <c r="Q18" s="139">
        <v>348.5</v>
      </c>
      <c r="R18" s="123">
        <f t="shared" si="0"/>
        <v>0</v>
      </c>
      <c r="S18" s="139"/>
      <c r="T18" s="123">
        <f t="shared" si="0"/>
        <v>0</v>
      </c>
      <c r="U18" s="139"/>
      <c r="V18" s="123">
        <f t="shared" si="0"/>
        <v>0.62301271860095386</v>
      </c>
      <c r="W18" s="139">
        <v>783.75</v>
      </c>
      <c r="X18" s="123">
        <f t="shared" si="0"/>
        <v>0</v>
      </c>
      <c r="Y18" s="139"/>
    </row>
    <row r="19" spans="1:42">
      <c r="A19" s="126" t="s">
        <v>96</v>
      </c>
      <c r="B19" s="127" t="s">
        <v>97</v>
      </c>
      <c r="C19" s="132">
        <f>F19+H19+I19+K19+M19+O19+Q19+S19+U19+W19+Y19</f>
        <v>800</v>
      </c>
      <c r="D19" s="413" t="s">
        <v>179</v>
      </c>
      <c r="E19" s="123">
        <f>F19/$C19</f>
        <v>0.27500000000000002</v>
      </c>
      <c r="F19" s="139">
        <v>220</v>
      </c>
      <c r="G19" s="123">
        <f>(H19+I19)/$C19</f>
        <v>0.42499999999999999</v>
      </c>
      <c r="H19" s="132">
        <v>340</v>
      </c>
      <c r="I19" s="137"/>
      <c r="J19" s="123">
        <f t="shared" si="0"/>
        <v>2.5000000000000001E-2</v>
      </c>
      <c r="K19" s="139">
        <v>20</v>
      </c>
      <c r="L19" s="123">
        <f t="shared" si="0"/>
        <v>0</v>
      </c>
      <c r="M19" s="139"/>
      <c r="N19" s="123">
        <f t="shared" si="0"/>
        <v>0.15</v>
      </c>
      <c r="O19" s="139">
        <v>120</v>
      </c>
      <c r="P19" s="123">
        <f t="shared" si="0"/>
        <v>0</v>
      </c>
      <c r="Q19" s="139"/>
      <c r="R19" s="123">
        <f t="shared" si="0"/>
        <v>2.5000000000000001E-2</v>
      </c>
      <c r="S19" s="139">
        <v>20</v>
      </c>
      <c r="T19" s="123">
        <f t="shared" si="0"/>
        <v>0</v>
      </c>
      <c r="U19" s="139"/>
      <c r="V19" s="123">
        <f t="shared" si="0"/>
        <v>0.1</v>
      </c>
      <c r="W19" s="139">
        <v>80</v>
      </c>
      <c r="X19" s="123">
        <f t="shared" si="0"/>
        <v>0</v>
      </c>
      <c r="Y19" s="139"/>
    </row>
    <row r="20" spans="1:42" ht="13.5" thickBot="1">
      <c r="A20" s="126" t="s">
        <v>98</v>
      </c>
      <c r="B20" s="127" t="s">
        <v>99</v>
      </c>
      <c r="C20" s="134">
        <f>F20+H20+I20+K20+M20+O20+Q20+S20+U20+W20+Y20</f>
        <v>743</v>
      </c>
      <c r="D20" s="413" t="s">
        <v>179</v>
      </c>
      <c r="E20" s="191">
        <f>F20/$C20</f>
        <v>0.77994616419919249</v>
      </c>
      <c r="F20" s="140">
        <v>579.5</v>
      </c>
      <c r="G20" s="191">
        <f>(H20+I20)/$C20</f>
        <v>0</v>
      </c>
      <c r="H20" s="181"/>
      <c r="I20" s="185"/>
      <c r="J20" s="191">
        <f t="shared" si="0"/>
        <v>0</v>
      </c>
      <c r="K20" s="140"/>
      <c r="L20" s="191">
        <f t="shared" si="0"/>
        <v>0.22005383580080753</v>
      </c>
      <c r="M20" s="140">
        <v>163.5</v>
      </c>
      <c r="N20" s="191">
        <f t="shared" si="0"/>
        <v>0</v>
      </c>
      <c r="O20" s="140"/>
      <c r="P20" s="191">
        <f t="shared" si="0"/>
        <v>0</v>
      </c>
      <c r="Q20" s="140"/>
      <c r="R20" s="191">
        <f t="shared" si="0"/>
        <v>0</v>
      </c>
      <c r="S20" s="140"/>
      <c r="T20" s="191">
        <f t="shared" si="0"/>
        <v>0</v>
      </c>
      <c r="U20" s="140"/>
      <c r="V20" s="191">
        <f t="shared" si="0"/>
        <v>0</v>
      </c>
      <c r="W20" s="140"/>
      <c r="X20" s="191">
        <f t="shared" si="0"/>
        <v>0</v>
      </c>
      <c r="Y20" s="140"/>
    </row>
    <row r="21" spans="1:42">
      <c r="C21" s="54"/>
      <c r="D21" s="239"/>
      <c r="E21" s="130"/>
      <c r="F21" s="138"/>
      <c r="G21" s="98"/>
      <c r="H21" s="135"/>
      <c r="I21" s="186"/>
      <c r="J21" s="98"/>
      <c r="K21" s="138"/>
      <c r="L21" s="98"/>
      <c r="M21" s="138"/>
      <c r="N21" s="98"/>
      <c r="O21" s="138"/>
      <c r="P21" s="98"/>
      <c r="Q21" s="138"/>
      <c r="R21" s="98"/>
      <c r="S21" s="138"/>
      <c r="T21" s="98"/>
      <c r="U21" s="138"/>
      <c r="V21" s="98"/>
      <c r="W21" s="138"/>
      <c r="X21" s="98"/>
      <c r="Y21" s="138"/>
    </row>
    <row r="22" spans="1:42">
      <c r="A22" s="131" t="s">
        <v>100</v>
      </c>
      <c r="B22" s="121"/>
      <c r="C22" s="135">
        <f>F22+H22+I22+K22+M22+O22+Q22+S22+U22+W22+Y22</f>
        <v>8255</v>
      </c>
      <c r="D22" s="240" t="s">
        <v>53</v>
      </c>
      <c r="E22" s="129">
        <f>F22/$C$22</f>
        <v>0.11865536038764385</v>
      </c>
      <c r="F22" s="138">
        <f>SUM(F12:F20)</f>
        <v>979.5</v>
      </c>
      <c r="G22" s="128">
        <f>(H22+I22)/$C$22</f>
        <v>0.30012113870381585</v>
      </c>
      <c r="H22" s="135">
        <f>SUM(H12:H20)</f>
        <v>340</v>
      </c>
      <c r="I22" s="186">
        <f>SUM(I12:I20)</f>
        <v>2137.5</v>
      </c>
      <c r="J22" s="128">
        <f>K22/$C$22</f>
        <v>4.6032707450030283E-2</v>
      </c>
      <c r="K22" s="138">
        <f>SUM(K12:K20)</f>
        <v>380</v>
      </c>
      <c r="L22" s="128">
        <f>M22/$C$22</f>
        <v>0.10096910963052695</v>
      </c>
      <c r="M22" s="138">
        <f>SUM(M12:M20)</f>
        <v>833.5</v>
      </c>
      <c r="N22" s="128">
        <f>O22/$C$22</f>
        <v>4.3397940642035129E-2</v>
      </c>
      <c r="O22" s="138">
        <f>SUM(O12:O20)</f>
        <v>358.25</v>
      </c>
      <c r="P22" s="128">
        <f>Q22/$C$22</f>
        <v>5.8570563294972747E-2</v>
      </c>
      <c r="Q22" s="138">
        <f>SUM(Q12:Q20)</f>
        <v>483.5</v>
      </c>
      <c r="R22" s="128">
        <f>S22/$C$22</f>
        <v>1.3325257419745608E-2</v>
      </c>
      <c r="S22" s="138">
        <f>SUM(S12:S20)</f>
        <v>110</v>
      </c>
      <c r="T22" s="128">
        <f>U22/$C$22</f>
        <v>0.10902483343428225</v>
      </c>
      <c r="U22" s="138">
        <f>SUM(U12:U20)</f>
        <v>900</v>
      </c>
      <c r="V22" s="128">
        <f>W22/$C$22</f>
        <v>0.20990308903694729</v>
      </c>
      <c r="W22" s="138">
        <f>SUM(W12:W20)</f>
        <v>1732.75</v>
      </c>
      <c r="X22" s="128">
        <f>Y22/$C$22</f>
        <v>0</v>
      </c>
      <c r="Y22" s="138">
        <f>SUM(Y12:Y20)</f>
        <v>0</v>
      </c>
    </row>
    <row r="23" spans="1:42">
      <c r="C23" s="54"/>
      <c r="D23" s="239"/>
      <c r="E23" s="296"/>
      <c r="F23" s="138"/>
      <c r="G23" s="296"/>
      <c r="H23" s="135"/>
      <c r="I23" s="186"/>
      <c r="J23" s="296"/>
      <c r="K23" s="138"/>
      <c r="L23" s="296"/>
      <c r="M23" s="138"/>
      <c r="N23" s="296"/>
      <c r="O23" s="138"/>
      <c r="P23" s="296"/>
      <c r="Q23" s="138"/>
      <c r="R23" s="296"/>
      <c r="S23" s="138"/>
      <c r="T23" s="296"/>
      <c r="U23" s="138"/>
      <c r="V23" s="296"/>
      <c r="W23" s="138"/>
      <c r="X23" s="296"/>
      <c r="Y23" s="138"/>
    </row>
    <row r="24" spans="1:42">
      <c r="A24" s="131" t="s">
        <v>101</v>
      </c>
      <c r="B24" s="121"/>
      <c r="C24" s="135">
        <f>F24+H24+I24+K24+M24+O24+Q24+S24+U24+W24+Y24</f>
        <v>9150</v>
      </c>
      <c r="D24" s="240" t="s">
        <v>53</v>
      </c>
      <c r="E24" s="297"/>
      <c r="F24" s="140">
        <v>1200</v>
      </c>
      <c r="G24" s="297"/>
      <c r="H24" s="181">
        <v>400</v>
      </c>
      <c r="I24" s="185">
        <v>2278</v>
      </c>
      <c r="J24" s="297"/>
      <c r="K24" s="140">
        <v>500</v>
      </c>
      <c r="L24" s="297"/>
      <c r="M24" s="140">
        <v>600</v>
      </c>
      <c r="N24" s="297"/>
      <c r="O24" s="140">
        <v>375</v>
      </c>
      <c r="P24" s="297"/>
      <c r="Q24" s="140">
        <v>522</v>
      </c>
      <c r="R24" s="297"/>
      <c r="S24" s="140">
        <v>500</v>
      </c>
      <c r="T24" s="297"/>
      <c r="U24" s="140">
        <v>775</v>
      </c>
      <c r="V24" s="297"/>
      <c r="W24" s="140">
        <v>2000</v>
      </c>
      <c r="X24" s="297"/>
      <c r="Y24" s="140">
        <f>Y22-Y20</f>
        <v>0</v>
      </c>
    </row>
    <row r="25" spans="1:42">
      <c r="C25" s="55"/>
      <c r="D25" s="142"/>
      <c r="E25" s="296"/>
      <c r="F25" s="138"/>
      <c r="G25" s="296"/>
      <c r="H25" s="135"/>
      <c r="I25" s="186"/>
      <c r="J25" s="296"/>
      <c r="K25" s="138"/>
      <c r="L25" s="296"/>
      <c r="M25" s="138"/>
      <c r="N25" s="296"/>
      <c r="O25" s="138"/>
      <c r="P25" s="296"/>
      <c r="Q25" s="138"/>
      <c r="R25" s="296"/>
      <c r="S25" s="138"/>
      <c r="T25" s="296"/>
      <c r="U25" s="138"/>
      <c r="V25" s="296"/>
      <c r="W25" s="138"/>
      <c r="X25" s="296"/>
      <c r="Y25" s="138"/>
    </row>
    <row r="26" spans="1:42" ht="13.5" thickBot="1">
      <c r="A26" s="131" t="s">
        <v>102</v>
      </c>
      <c r="B26" s="121"/>
      <c r="C26" s="182">
        <f>F26+H26+I26+K26+M26+O26+Q26+S26+U26+W26+Y26</f>
        <v>-895</v>
      </c>
      <c r="D26" s="245" t="s">
        <v>53</v>
      </c>
      <c r="E26" s="298"/>
      <c r="F26" s="136">
        <f>F22-F24</f>
        <v>-220.5</v>
      </c>
      <c r="G26" s="298"/>
      <c r="H26" s="182">
        <f>H22-H24</f>
        <v>-60</v>
      </c>
      <c r="I26" s="187">
        <f>I22-I24</f>
        <v>-140.5</v>
      </c>
      <c r="J26" s="298"/>
      <c r="K26" s="136">
        <f>K22-K24</f>
        <v>-120</v>
      </c>
      <c r="L26" s="298"/>
      <c r="M26" s="136">
        <f>M22-M24</f>
        <v>233.5</v>
      </c>
      <c r="N26" s="298"/>
      <c r="O26" s="136">
        <f>O22-O24</f>
        <v>-16.75</v>
      </c>
      <c r="P26" s="298"/>
      <c r="Q26" s="136">
        <f>Q22-Q24</f>
        <v>-38.5</v>
      </c>
      <c r="R26" s="298"/>
      <c r="S26" s="136">
        <f>S22-S24</f>
        <v>-390</v>
      </c>
      <c r="T26" s="298"/>
      <c r="U26" s="136">
        <f>U22-U24</f>
        <v>125</v>
      </c>
      <c r="V26" s="298"/>
      <c r="W26" s="136">
        <f>W22-W24</f>
        <v>-267.25</v>
      </c>
      <c r="X26" s="298"/>
      <c r="Y26" s="136">
        <f>Y22-Y24</f>
        <v>0</v>
      </c>
    </row>
    <row r="27" spans="1:42" ht="13.5" thickTop="1">
      <c r="C27" s="244" t="s">
        <v>56</v>
      </c>
      <c r="D27" s="58"/>
      <c r="F27" s="244" t="s">
        <v>56</v>
      </c>
      <c r="H27" s="244" t="s">
        <v>56</v>
      </c>
      <c r="I27" s="244" t="s">
        <v>56</v>
      </c>
      <c r="K27" s="244" t="s">
        <v>56</v>
      </c>
      <c r="M27" s="244" t="s">
        <v>56</v>
      </c>
      <c r="O27" s="244" t="s">
        <v>56</v>
      </c>
      <c r="Q27" s="244" t="s">
        <v>56</v>
      </c>
      <c r="S27" s="244" t="s">
        <v>56</v>
      </c>
      <c r="U27" s="244" t="s">
        <v>56</v>
      </c>
      <c r="W27" s="244" t="s">
        <v>56</v>
      </c>
      <c r="Y27" s="244" t="s">
        <v>56</v>
      </c>
    </row>
    <row r="28" spans="1:42">
      <c r="D28" s="58"/>
    </row>
    <row r="29" spans="1:42">
      <c r="B29" s="306" t="s">
        <v>148</v>
      </c>
      <c r="C29" s="135">
        <f>F29+H29+I29+K29+M29+O29+Q29+S29+U29+W29+Y29</f>
        <v>6256.5756291529315</v>
      </c>
      <c r="D29"/>
      <c r="E29" s="309" t="s">
        <v>143</v>
      </c>
      <c r="F29" s="54">
        <f>F$22*$E35</f>
        <v>742.37623606969078</v>
      </c>
      <c r="G29" s="309" t="s">
        <v>143</v>
      </c>
      <c r="H29" s="54">
        <f>H$22*$E35</f>
        <v>257.69057709412442</v>
      </c>
      <c r="I29" s="54">
        <f>I$22*$E35</f>
        <v>1620.0400251137969</v>
      </c>
      <c r="J29" s="309" t="s">
        <v>143</v>
      </c>
      <c r="K29" s="54">
        <f>K$22*$E35</f>
        <v>288.00711557578614</v>
      </c>
      <c r="L29" s="309" t="s">
        <v>143</v>
      </c>
      <c r="M29" s="54">
        <f>M$22*$E35</f>
        <v>631.72087061162563</v>
      </c>
      <c r="N29" s="309" t="s">
        <v>143</v>
      </c>
      <c r="O29" s="54">
        <f>O$22*$E35</f>
        <v>271.52249777638258</v>
      </c>
      <c r="P29" s="309" t="s">
        <v>143</v>
      </c>
      <c r="Q29" s="54">
        <f>Q$22*$E35</f>
        <v>366.45115889708575</v>
      </c>
      <c r="R29" s="309" t="s">
        <v>143</v>
      </c>
      <c r="S29" s="54">
        <f>S$22*$E35</f>
        <v>83.370480824569668</v>
      </c>
      <c r="T29" s="309" t="s">
        <v>143</v>
      </c>
      <c r="U29" s="54">
        <f>U$22*$E35</f>
        <v>682.12211583738815</v>
      </c>
      <c r="V29" s="309" t="s">
        <v>143</v>
      </c>
      <c r="W29" s="54">
        <f>W$22*$E35</f>
        <v>1313.2745513524826</v>
      </c>
      <c r="X29" s="310"/>
      <c r="Y29" s="54">
        <f>Y$22*$E35</f>
        <v>0</v>
      </c>
      <c r="Z29" s="58"/>
      <c r="AA29" s="318"/>
      <c r="AB29" s="28"/>
      <c r="AC29" s="58"/>
      <c r="AD29" s="318"/>
      <c r="AE29" s="28"/>
      <c r="AF29" s="58"/>
      <c r="AG29" s="319"/>
      <c r="AH29" s="28"/>
      <c r="AI29" s="58"/>
      <c r="AJ29" s="319"/>
      <c r="AK29" s="28"/>
      <c r="AL29" s="58"/>
      <c r="AM29" s="319"/>
      <c r="AN29" s="28"/>
      <c r="AO29" s="153"/>
      <c r="AP29" s="153"/>
    </row>
    <row r="30" spans="1:42">
      <c r="B30" s="306" t="s">
        <v>149</v>
      </c>
      <c r="C30" s="135">
        <f>F30+H30+I30+K30+M30+O30+Q30+S30+U30+W30+Y30</f>
        <v>1998.4243708470672</v>
      </c>
      <c r="D30"/>
      <c r="E30" s="309" t="s">
        <v>143</v>
      </c>
      <c r="F30" s="54">
        <f>F$22*$E36</f>
        <v>237.1237639303092</v>
      </c>
      <c r="G30" s="309" t="s">
        <v>143</v>
      </c>
      <c r="H30" s="54">
        <f>H$22*$E36</f>
        <v>82.309422905875579</v>
      </c>
      <c r="I30" s="54">
        <f>I$22*$E36</f>
        <v>517.4599748862031</v>
      </c>
      <c r="J30" s="309" t="s">
        <v>143</v>
      </c>
      <c r="K30" s="54">
        <f>K$22*$E36</f>
        <v>91.992884424213884</v>
      </c>
      <c r="L30" s="309" t="s">
        <v>143</v>
      </c>
      <c r="M30" s="54">
        <f>M$22*$E36</f>
        <v>201.7791293883744</v>
      </c>
      <c r="N30" s="309" t="s">
        <v>143</v>
      </c>
      <c r="O30" s="54">
        <f>O$22*$E36</f>
        <v>86.727502223617435</v>
      </c>
      <c r="P30" s="309" t="s">
        <v>143</v>
      </c>
      <c r="Q30" s="54">
        <f>Q$22*$E36</f>
        <v>117.04884110291424</v>
      </c>
      <c r="R30" s="309" t="s">
        <v>143</v>
      </c>
      <c r="S30" s="54">
        <f>S$22*$E36</f>
        <v>26.629519175430335</v>
      </c>
      <c r="T30" s="309" t="s">
        <v>143</v>
      </c>
      <c r="U30" s="54">
        <f>U$22*$E36</f>
        <v>217.87788416261182</v>
      </c>
      <c r="V30" s="309" t="s">
        <v>143</v>
      </c>
      <c r="W30" s="54">
        <f>W$22*$E36</f>
        <v>419.4754486475174</v>
      </c>
      <c r="X30" s="310"/>
      <c r="Y30" s="54">
        <f>Y$22*$E36</f>
        <v>0</v>
      </c>
      <c r="Z30" s="58"/>
      <c r="AA30" s="318"/>
      <c r="AB30" s="320"/>
      <c r="AC30" s="58"/>
      <c r="AD30" s="318"/>
      <c r="AE30" s="320"/>
      <c r="AF30" s="58"/>
      <c r="AG30" s="319"/>
      <c r="AH30" s="320"/>
      <c r="AI30" s="58"/>
      <c r="AJ30" s="319"/>
      <c r="AK30" s="320"/>
      <c r="AL30" s="58"/>
      <c r="AM30" s="319"/>
      <c r="AN30" s="320"/>
      <c r="AO30" s="153"/>
      <c r="AP30" s="153"/>
    </row>
    <row r="31" spans="1:42" ht="13.5" thickBot="1">
      <c r="B31" s="334" t="s">
        <v>0</v>
      </c>
      <c r="C31" s="317">
        <f>SUM(C29:C30)</f>
        <v>8254.9999999999982</v>
      </c>
      <c r="D31"/>
      <c r="F31" s="317">
        <f>SUM(F29:F30)</f>
        <v>979.5</v>
      </c>
      <c r="H31" s="317">
        <f>SUM(H29:H30)</f>
        <v>340</v>
      </c>
      <c r="I31" s="317">
        <f>SUM(I29:I30)</f>
        <v>2137.5</v>
      </c>
      <c r="K31" s="317">
        <f>SUM(K29:K30)</f>
        <v>380</v>
      </c>
      <c r="L31" s="321"/>
      <c r="M31" s="317">
        <f>SUM(M29:M30)</f>
        <v>833.5</v>
      </c>
      <c r="N31" s="321"/>
      <c r="O31" s="317">
        <f>SUM(O29:O30)</f>
        <v>358.25</v>
      </c>
      <c r="P31" s="321"/>
      <c r="Q31" s="317">
        <f>SUM(Q29:Q30)</f>
        <v>483.5</v>
      </c>
      <c r="R31" s="321"/>
      <c r="S31" s="317">
        <f>SUM(S29:S30)</f>
        <v>110</v>
      </c>
      <c r="T31" s="321"/>
      <c r="U31" s="317">
        <f>SUM(U29:U30)</f>
        <v>900</v>
      </c>
      <c r="V31" s="321"/>
      <c r="W31" s="317">
        <f>SUM(W29:W30)</f>
        <v>1732.75</v>
      </c>
      <c r="Y31" s="317">
        <f>SUM(Y29:Y30)</f>
        <v>0</v>
      </c>
      <c r="Z31" s="58"/>
      <c r="AA31" s="26"/>
      <c r="AB31" s="321"/>
      <c r="AC31" s="58"/>
      <c r="AD31" s="26"/>
      <c r="AE31" s="321"/>
      <c r="AF31" s="58"/>
      <c r="AG31" s="26"/>
      <c r="AH31" s="321"/>
      <c r="AI31" s="58"/>
      <c r="AJ31" s="26"/>
      <c r="AK31" s="321"/>
      <c r="AL31" s="58"/>
      <c r="AM31" s="26"/>
      <c r="AN31" s="321"/>
      <c r="AO31" s="153"/>
      <c r="AP31" s="153"/>
    </row>
    <row r="32" spans="1:42" ht="13.5" thickTop="1">
      <c r="D32" s="58"/>
      <c r="M32"/>
      <c r="N32" s="64"/>
    </row>
    <row r="33" spans="1:9">
      <c r="A33" s="19"/>
      <c r="D33" s="58"/>
    </row>
    <row r="34" spans="1:9">
      <c r="B34" s="307" t="s">
        <v>142</v>
      </c>
      <c r="C34" s="39"/>
      <c r="E34" s="314" t="s">
        <v>118</v>
      </c>
    </row>
    <row r="35" spans="1:9">
      <c r="B35" s="301" t="s">
        <v>140</v>
      </c>
      <c r="C35" s="39">
        <v>28972</v>
      </c>
      <c r="D35" s="310" t="s">
        <v>143</v>
      </c>
      <c r="E35" s="315">
        <f>C35/C$37</f>
        <v>0.75791346204154242</v>
      </c>
      <c r="H35" s="66" t="s">
        <v>57</v>
      </c>
    </row>
    <row r="36" spans="1:9">
      <c r="B36" s="301" t="s">
        <v>141</v>
      </c>
      <c r="C36" s="39">
        <v>9254</v>
      </c>
      <c r="D36" s="310" t="s">
        <v>143</v>
      </c>
      <c r="E36" s="315">
        <f>C36/C$37</f>
        <v>0.24208653795845758</v>
      </c>
      <c r="H36" s="414" t="s">
        <v>179</v>
      </c>
      <c r="I36" s="64" t="s">
        <v>103</v>
      </c>
    </row>
    <row r="37" spans="1:9" ht="13.5" thickBot="1">
      <c r="B37" t="s">
        <v>0</v>
      </c>
      <c r="C37" s="299">
        <f>SUM(C35:C36)</f>
        <v>38226</v>
      </c>
      <c r="D37" s="64"/>
      <c r="E37" s="316">
        <f>SUM(E35:E36)</f>
        <v>1</v>
      </c>
      <c r="H37" s="244" t="s">
        <v>56</v>
      </c>
      <c r="I37" s="64" t="s">
        <v>62</v>
      </c>
    </row>
    <row r="38" spans="1:9" ht="13.5" thickTop="1">
      <c r="D38" s="64"/>
      <c r="H38" s="244" t="s">
        <v>53</v>
      </c>
      <c r="I38" s="64" t="s">
        <v>65</v>
      </c>
    </row>
    <row r="39" spans="1:9">
      <c r="D39" s="64"/>
    </row>
    <row r="40" spans="1:9">
      <c r="D40" s="64"/>
      <c r="H40" s="310" t="s">
        <v>143</v>
      </c>
      <c r="I40" s="20" t="s">
        <v>144</v>
      </c>
    </row>
    <row r="41" spans="1:9">
      <c r="D41" s="58"/>
    </row>
    <row r="42" spans="1:9">
      <c r="D42" s="242"/>
    </row>
    <row r="43" spans="1:9">
      <c r="D43" s="242"/>
    </row>
    <row r="44" spans="1:9">
      <c r="D44" s="242"/>
    </row>
    <row r="45" spans="1:9">
      <c r="D45" s="242"/>
    </row>
    <row r="46" spans="1:9">
      <c r="D46" s="242"/>
    </row>
    <row r="47" spans="1:9">
      <c r="D47" s="242"/>
    </row>
    <row r="48" spans="1:9">
      <c r="D48" s="242"/>
    </row>
    <row r="49" spans="4:4">
      <c r="D49" s="243"/>
    </row>
    <row r="50" spans="4:4">
      <c r="D50" s="58"/>
    </row>
    <row r="51" spans="4:4">
      <c r="D51" s="243"/>
    </row>
    <row r="52" spans="4:4">
      <c r="D52" s="58"/>
    </row>
    <row r="53" spans="4:4">
      <c r="D53" s="243"/>
    </row>
    <row r="54" spans="4:4">
      <c r="D54" s="58"/>
    </row>
    <row r="55" spans="4:4">
      <c r="D55" s="58"/>
    </row>
    <row r="56" spans="4:4">
      <c r="D56" s="58"/>
    </row>
    <row r="57" spans="4:4">
      <c r="D57" s="243"/>
    </row>
    <row r="58" spans="4:4">
      <c r="D58" s="58"/>
    </row>
    <row r="59" spans="4:4">
      <c r="D59" s="243"/>
    </row>
    <row r="60" spans="4:4">
      <c r="D60" s="58"/>
    </row>
    <row r="61" spans="4:4">
      <c r="D61" s="243"/>
    </row>
    <row r="62" spans="4:4">
      <c r="D62" s="58"/>
    </row>
    <row r="63" spans="4:4">
      <c r="D63" s="58"/>
    </row>
    <row r="64" spans="4:4">
      <c r="D64" s="58"/>
    </row>
    <row r="65" spans="4:4">
      <c r="D65" s="58"/>
    </row>
    <row r="66" spans="4:4">
      <c r="D66" s="58"/>
    </row>
    <row r="67" spans="4:4">
      <c r="D67" s="58"/>
    </row>
    <row r="68" spans="4:4">
      <c r="D68" s="58"/>
    </row>
    <row r="69" spans="4:4">
      <c r="D69" s="58"/>
    </row>
    <row r="70" spans="4:4">
      <c r="D70" s="58"/>
    </row>
    <row r="71" spans="4:4">
      <c r="D71" s="58"/>
    </row>
    <row r="72" spans="4:4">
      <c r="D72" s="58"/>
    </row>
    <row r="73" spans="4:4">
      <c r="D73" s="58"/>
    </row>
    <row r="74" spans="4:4">
      <c r="D74" s="58"/>
    </row>
    <row r="75" spans="4:4">
      <c r="D75" s="58"/>
    </row>
    <row r="76" spans="4:4">
      <c r="D76" s="58"/>
    </row>
    <row r="77" spans="4:4">
      <c r="D77" s="58"/>
    </row>
    <row r="78" spans="4:4">
      <c r="D78" s="58"/>
    </row>
    <row r="79" spans="4:4">
      <c r="D79" s="58"/>
    </row>
    <row r="80" spans="4:4">
      <c r="D80" s="58"/>
    </row>
    <row r="81" spans="4:4">
      <c r="D81" s="58"/>
    </row>
    <row r="82" spans="4:4">
      <c r="D82" s="58"/>
    </row>
    <row r="83" spans="4:4">
      <c r="D83" s="58"/>
    </row>
    <row r="84" spans="4:4">
      <c r="D84" s="58"/>
    </row>
    <row r="85" spans="4:4">
      <c r="D85" s="58"/>
    </row>
    <row r="86" spans="4:4">
      <c r="D86" s="58"/>
    </row>
    <row r="87" spans="4:4">
      <c r="D87" s="58"/>
    </row>
    <row r="88" spans="4:4">
      <c r="D88" s="58"/>
    </row>
    <row r="89" spans="4:4">
      <c r="D89" s="58"/>
    </row>
    <row r="90" spans="4:4">
      <c r="D90" s="58"/>
    </row>
    <row r="91" spans="4:4">
      <c r="D91" s="58"/>
    </row>
  </sheetData>
  <mergeCells count="4">
    <mergeCell ref="C5:D5"/>
    <mergeCell ref="C6:D6"/>
    <mergeCell ref="C7:D7"/>
    <mergeCell ref="C8:D8"/>
  </mergeCells>
  <phoneticPr fontId="55" type="noConversion"/>
  <printOptions horizontalCentered="1"/>
  <pageMargins left="0" right="0" top="1" bottom="0.25" header="0.75" footer="0"/>
  <pageSetup paperSize="5" scale="70" orientation="landscape" horizontalDpi="4294967292" verticalDpi="300" r:id="rId1"/>
  <headerFooter alignWithMargins="0">
    <oddHeader>&amp;R&amp;"Courier New,Bold"&amp;12ATTACHMENT I(A)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9"/>
  <sheetViews>
    <sheetView workbookViewId="0">
      <selection activeCell="A5" sqref="A5"/>
    </sheetView>
  </sheetViews>
  <sheetFormatPr defaultRowHeight="12.75"/>
  <cols>
    <col min="1" max="1" width="16.7109375" customWidth="1"/>
    <col min="2" max="2" width="22.7109375" customWidth="1"/>
    <col min="3" max="3" width="2" customWidth="1"/>
    <col min="4" max="4" width="6.7109375" customWidth="1"/>
    <col min="5" max="5" width="2.7109375" style="203" customWidth="1"/>
    <col min="6" max="6" width="6.7109375" customWidth="1"/>
    <col min="7" max="7" width="2.7109375" style="203" customWidth="1"/>
    <col min="8" max="8" width="6.7109375" customWidth="1"/>
    <col min="9" max="9" width="2.7109375" style="203" customWidth="1"/>
    <col min="10" max="10" width="6.7109375" customWidth="1"/>
    <col min="11" max="11" width="2.7109375" style="203" customWidth="1"/>
    <col min="12" max="12" width="6.7109375" customWidth="1"/>
    <col min="13" max="13" width="2.7109375" style="203" customWidth="1"/>
    <col min="14" max="14" width="6.7109375" customWidth="1"/>
    <col min="15" max="15" width="2.7109375" style="203" customWidth="1"/>
    <col min="16" max="16" width="6.7109375" customWidth="1"/>
    <col min="17" max="17" width="2.7109375" style="203" customWidth="1"/>
    <col min="18" max="18" width="6.7109375" customWidth="1"/>
    <col min="19" max="19" width="2.7109375" style="203" customWidth="1"/>
    <col min="20" max="20" width="6.7109375" customWidth="1"/>
    <col min="21" max="21" width="2.7109375" style="203" customWidth="1"/>
    <col min="22" max="22" width="6.7109375" customWidth="1"/>
    <col min="23" max="23" width="2.7109375" style="203" customWidth="1"/>
    <col min="24" max="24" width="6.7109375" customWidth="1"/>
    <col min="25" max="25" width="2.7109375" style="203" customWidth="1"/>
    <col min="26" max="26" width="6.7109375" customWidth="1"/>
    <col min="27" max="27" width="2.7109375" style="203" customWidth="1"/>
    <col min="29" max="29" width="11.7109375" style="20" customWidth="1"/>
    <col min="30" max="30" width="1.7109375" customWidth="1"/>
  </cols>
  <sheetData>
    <row r="1" spans="1:30">
      <c r="A1" s="13" t="s">
        <v>135</v>
      </c>
    </row>
    <row r="2" spans="1:30" ht="15.75">
      <c r="A2" s="109" t="s">
        <v>150</v>
      </c>
    </row>
    <row r="3" spans="1:30">
      <c r="A3" s="7" t="s">
        <v>104</v>
      </c>
    </row>
    <row r="4" spans="1:30">
      <c r="A4" s="305" t="s">
        <v>184</v>
      </c>
    </row>
    <row r="5" spans="1:30" ht="15.75" thickBot="1">
      <c r="A5" s="145" t="s">
        <v>23</v>
      </c>
    </row>
    <row r="6" spans="1:30" ht="13.5" thickBot="1">
      <c r="D6" s="291">
        <v>2008</v>
      </c>
      <c r="E6" s="292"/>
      <c r="F6" s="293"/>
      <c r="G6" s="292"/>
      <c r="H6" s="294"/>
      <c r="I6" s="292"/>
      <c r="J6" s="291">
        <v>2009</v>
      </c>
      <c r="K6" s="292"/>
      <c r="L6" s="293"/>
      <c r="M6" s="292"/>
      <c r="N6" s="293"/>
      <c r="O6" s="292"/>
      <c r="P6" s="293"/>
      <c r="Q6" s="292"/>
      <c r="R6" s="293"/>
      <c r="S6" s="292"/>
      <c r="T6" s="293"/>
      <c r="U6" s="292"/>
      <c r="V6" s="293"/>
      <c r="W6" s="292"/>
      <c r="X6" s="293"/>
      <c r="Y6" s="292"/>
      <c r="Z6" s="293"/>
      <c r="AA6" s="295"/>
      <c r="AB6" s="7"/>
      <c r="AC6" s="146" t="s">
        <v>105</v>
      </c>
    </row>
    <row r="7" spans="1:30">
      <c r="D7" s="196" t="s">
        <v>106</v>
      </c>
      <c r="E7" s="204"/>
      <c r="F7" s="196" t="s">
        <v>107</v>
      </c>
      <c r="G7" s="204"/>
      <c r="H7" s="196" t="s">
        <v>108</v>
      </c>
      <c r="I7" s="204"/>
      <c r="J7" s="196" t="s">
        <v>109</v>
      </c>
      <c r="K7" s="204"/>
      <c r="L7" s="196" t="s">
        <v>110</v>
      </c>
      <c r="M7" s="204"/>
      <c r="N7" s="196" t="s">
        <v>111</v>
      </c>
      <c r="O7" s="204"/>
      <c r="P7" s="196" t="s">
        <v>112</v>
      </c>
      <c r="Q7" s="204"/>
      <c r="R7" s="196" t="s">
        <v>113</v>
      </c>
      <c r="S7" s="204"/>
      <c r="T7" s="196" t="s">
        <v>114</v>
      </c>
      <c r="U7" s="204"/>
      <c r="V7" s="196" t="s">
        <v>115</v>
      </c>
      <c r="W7" s="204"/>
      <c r="X7" s="196" t="s">
        <v>116</v>
      </c>
      <c r="Y7" s="204"/>
      <c r="Z7" s="196" t="s">
        <v>117</v>
      </c>
      <c r="AA7" s="204"/>
      <c r="AB7" s="147" t="s">
        <v>0</v>
      </c>
      <c r="AC7" s="148" t="s">
        <v>118</v>
      </c>
    </row>
    <row r="8" spans="1:30" ht="12.75" customHeight="1">
      <c r="A8" s="149" t="s">
        <v>119</v>
      </c>
      <c r="B8" s="149" t="s">
        <v>120</v>
      </c>
      <c r="D8" s="341"/>
      <c r="E8" s="433"/>
      <c r="F8" s="153"/>
      <c r="G8" s="441"/>
      <c r="H8" s="341"/>
      <c r="I8" s="433"/>
      <c r="J8" s="153"/>
      <c r="K8" s="441"/>
      <c r="L8" s="341"/>
      <c r="M8" s="433"/>
      <c r="N8" s="153"/>
      <c r="O8" s="441"/>
      <c r="P8" s="341"/>
      <c r="Q8" s="433"/>
      <c r="R8" s="153"/>
      <c r="S8" s="441"/>
      <c r="T8" s="341"/>
      <c r="U8" s="433"/>
      <c r="V8" s="153"/>
      <c r="W8" s="441"/>
      <c r="X8" s="341"/>
      <c r="Y8" s="433"/>
      <c r="Z8" s="153"/>
      <c r="AA8" s="441"/>
      <c r="AB8" s="444"/>
      <c r="AC8" s="447"/>
    </row>
    <row r="9" spans="1:30">
      <c r="A9" s="126" t="s">
        <v>40</v>
      </c>
      <c r="D9" s="434"/>
      <c r="E9" s="435"/>
      <c r="F9" s="153"/>
      <c r="G9" s="441"/>
      <c r="H9" s="436"/>
      <c r="I9" s="440"/>
      <c r="J9" s="153"/>
      <c r="K9" s="441"/>
      <c r="L9" s="436"/>
      <c r="M9" s="440"/>
      <c r="N9" s="153"/>
      <c r="O9" s="441"/>
      <c r="P9" s="436"/>
      <c r="Q9" s="440"/>
      <c r="R9" s="153"/>
      <c r="S9" s="441"/>
      <c r="T9" s="436"/>
      <c r="U9" s="440"/>
      <c r="V9" s="153"/>
      <c r="W9" s="441"/>
      <c r="X9" s="436"/>
      <c r="Y9" s="440"/>
      <c r="Z9" s="153"/>
      <c r="AA9" s="441"/>
      <c r="AB9" s="445" t="s">
        <v>4</v>
      </c>
      <c r="AC9" s="448" t="s">
        <v>4</v>
      </c>
    </row>
    <row r="10" spans="1:30" ht="13.5">
      <c r="B10" s="189" t="s">
        <v>121</v>
      </c>
      <c r="D10" s="436">
        <v>1</v>
      </c>
      <c r="E10" s="437" t="s">
        <v>179</v>
      </c>
      <c r="F10" s="153">
        <v>2</v>
      </c>
      <c r="G10" s="442" t="s">
        <v>179</v>
      </c>
      <c r="H10" s="436">
        <v>3</v>
      </c>
      <c r="I10" s="437" t="s">
        <v>179</v>
      </c>
      <c r="J10" s="153"/>
      <c r="K10" s="427">
        <v>4</v>
      </c>
      <c r="L10" s="436"/>
      <c r="M10" s="440"/>
      <c r="N10" s="153"/>
      <c r="O10" s="441"/>
      <c r="P10" s="436">
        <v>2</v>
      </c>
      <c r="Q10" s="437" t="s">
        <v>179</v>
      </c>
      <c r="R10" s="153"/>
      <c r="S10" s="441"/>
      <c r="T10" s="436">
        <v>1</v>
      </c>
      <c r="U10" s="437" t="s">
        <v>179</v>
      </c>
      <c r="V10" s="153">
        <v>2</v>
      </c>
      <c r="W10" s="442" t="s">
        <v>179</v>
      </c>
      <c r="X10" s="436"/>
      <c r="Y10" s="440"/>
      <c r="Z10" s="153"/>
      <c r="AA10" s="441"/>
      <c r="AB10" s="445">
        <f>D10+F10+H10+J10+L10+N10+P10+R10+T10+V10+X10+Z10</f>
        <v>11</v>
      </c>
      <c r="AC10" s="448">
        <f>AB10/AB12</f>
        <v>4.8888888888888891E-2</v>
      </c>
      <c r="AD10" s="202" t="s">
        <v>122</v>
      </c>
    </row>
    <row r="11" spans="1:30" ht="13.5">
      <c r="B11" s="189" t="s">
        <v>20</v>
      </c>
      <c r="D11" s="436">
        <v>16</v>
      </c>
      <c r="E11" s="437" t="s">
        <v>179</v>
      </c>
      <c r="F11" s="153">
        <v>19</v>
      </c>
      <c r="G11" s="442" t="s">
        <v>179</v>
      </c>
      <c r="H11" s="436">
        <v>14</v>
      </c>
      <c r="I11" s="437" t="s">
        <v>179</v>
      </c>
      <c r="J11" s="153">
        <v>20</v>
      </c>
      <c r="K11" s="442" t="s">
        <v>179</v>
      </c>
      <c r="L11" s="436">
        <v>18</v>
      </c>
      <c r="M11" s="437" t="s">
        <v>179</v>
      </c>
      <c r="N11" s="153">
        <v>22</v>
      </c>
      <c r="O11" s="442" t="s">
        <v>179</v>
      </c>
      <c r="P11" s="436">
        <v>18</v>
      </c>
      <c r="Q11" s="437" t="s">
        <v>179</v>
      </c>
      <c r="R11" s="153">
        <v>15</v>
      </c>
      <c r="S11" s="442" t="s">
        <v>179</v>
      </c>
      <c r="T11" s="436">
        <v>20</v>
      </c>
      <c r="U11" s="437" t="s">
        <v>179</v>
      </c>
      <c r="V11" s="153">
        <v>15</v>
      </c>
      <c r="W11" s="442" t="s">
        <v>179</v>
      </c>
      <c r="X11" s="436">
        <v>25</v>
      </c>
      <c r="Y11" s="437" t="s">
        <v>179</v>
      </c>
      <c r="Z11" s="153">
        <v>12</v>
      </c>
      <c r="AA11" s="442" t="s">
        <v>179</v>
      </c>
      <c r="AB11" s="445">
        <f>D11+F11+H11+J11+L11+N11+P11+R11+T11+V11+X11+Z11</f>
        <v>214</v>
      </c>
      <c r="AC11" s="448">
        <f>AB11/AB12</f>
        <v>0.95111111111111113</v>
      </c>
      <c r="AD11" s="202" t="s">
        <v>122</v>
      </c>
    </row>
    <row r="12" spans="1:30">
      <c r="B12" s="154" t="s">
        <v>0</v>
      </c>
      <c r="D12" s="438">
        <f t="shared" ref="D12:L12" si="0">SUM(D10:D11)</f>
        <v>17</v>
      </c>
      <c r="E12" s="439"/>
      <c r="F12" s="200">
        <f t="shared" si="0"/>
        <v>21</v>
      </c>
      <c r="G12" s="443"/>
      <c r="H12" s="438">
        <f t="shared" si="0"/>
        <v>17</v>
      </c>
      <c r="I12" s="439"/>
      <c r="J12" s="200">
        <f t="shared" si="0"/>
        <v>20</v>
      </c>
      <c r="K12" s="443"/>
      <c r="L12" s="438">
        <f t="shared" si="0"/>
        <v>18</v>
      </c>
      <c r="M12" s="439"/>
      <c r="N12" s="200">
        <f>SUM(N10:N11)</f>
        <v>22</v>
      </c>
      <c r="O12" s="443"/>
      <c r="P12" s="438">
        <f t="shared" ref="P12:Z12" si="1">SUM(P10:P11)</f>
        <v>20</v>
      </c>
      <c r="Q12" s="439"/>
      <c r="R12" s="200">
        <f t="shared" si="1"/>
        <v>15</v>
      </c>
      <c r="S12" s="443"/>
      <c r="T12" s="438">
        <f t="shared" si="1"/>
        <v>21</v>
      </c>
      <c r="U12" s="439"/>
      <c r="V12" s="200">
        <f t="shared" si="1"/>
        <v>17</v>
      </c>
      <c r="W12" s="443"/>
      <c r="X12" s="438">
        <f t="shared" si="1"/>
        <v>25</v>
      </c>
      <c r="Y12" s="439"/>
      <c r="Z12" s="200">
        <f t="shared" si="1"/>
        <v>12</v>
      </c>
      <c r="AA12" s="443"/>
      <c r="AB12" s="446">
        <f>SUM(AB10:AB11)</f>
        <v>225</v>
      </c>
      <c r="AC12" s="449">
        <f>SUM(AC10:AC11)</f>
        <v>1</v>
      </c>
    </row>
    <row r="13" spans="1:30">
      <c r="A13" s="126" t="s">
        <v>42</v>
      </c>
      <c r="B13" s="201"/>
      <c r="D13" s="436"/>
      <c r="E13" s="440"/>
      <c r="F13" s="153"/>
      <c r="G13" s="441"/>
      <c r="H13" s="436"/>
      <c r="I13" s="440"/>
      <c r="J13" s="153"/>
      <c r="K13" s="441"/>
      <c r="L13" s="436"/>
      <c r="M13" s="440"/>
      <c r="N13" s="153"/>
      <c r="O13" s="441"/>
      <c r="P13" s="436"/>
      <c r="Q13" s="440"/>
      <c r="R13" s="153"/>
      <c r="S13" s="441"/>
      <c r="T13" s="436"/>
      <c r="U13" s="440"/>
      <c r="V13" s="153"/>
      <c r="W13" s="441"/>
      <c r="X13" s="436"/>
      <c r="Y13" s="440"/>
      <c r="Z13" s="153"/>
      <c r="AA13" s="441"/>
      <c r="AB13" s="445"/>
      <c r="AC13" s="448"/>
    </row>
    <row r="14" spans="1:30" ht="13.5">
      <c r="B14" s="190" t="s">
        <v>123</v>
      </c>
      <c r="C14" s="153"/>
      <c r="D14" s="436"/>
      <c r="E14" s="440"/>
      <c r="F14" s="153"/>
      <c r="G14" s="441"/>
      <c r="H14" s="436"/>
      <c r="I14" s="440"/>
      <c r="J14" s="153"/>
      <c r="K14" s="441"/>
      <c r="L14" s="436"/>
      <c r="M14" s="440"/>
      <c r="N14" s="153"/>
      <c r="O14" s="441"/>
      <c r="P14" s="436"/>
      <c r="Q14" s="440"/>
      <c r="R14" s="153"/>
      <c r="S14" s="441"/>
      <c r="T14" s="436"/>
      <c r="U14" s="440"/>
      <c r="V14" s="153"/>
      <c r="W14" s="441"/>
      <c r="X14" s="436">
        <v>1</v>
      </c>
      <c r="Y14" s="437" t="s">
        <v>179</v>
      </c>
      <c r="Z14" s="153">
        <v>1</v>
      </c>
      <c r="AA14" s="442" t="s">
        <v>179</v>
      </c>
      <c r="AB14" s="445">
        <f>D14+F14+H14+J14+L14+N14+P14+R14+T14+V14+X14+Z14</f>
        <v>2</v>
      </c>
      <c r="AC14" s="448">
        <f>AB14/AB16</f>
        <v>1.6666666666666666E-2</v>
      </c>
      <c r="AD14" s="202" t="s">
        <v>122</v>
      </c>
    </row>
    <row r="15" spans="1:30" ht="13.5">
      <c r="B15" s="190" t="s">
        <v>124</v>
      </c>
      <c r="D15" s="436"/>
      <c r="E15" s="440"/>
      <c r="F15" s="153"/>
      <c r="G15" s="441"/>
      <c r="H15" s="436"/>
      <c r="I15" s="440"/>
      <c r="J15" s="153"/>
      <c r="K15" s="441"/>
      <c r="L15" s="436"/>
      <c r="M15" s="440"/>
      <c r="N15" s="153"/>
      <c r="O15" s="441"/>
      <c r="P15" s="436"/>
      <c r="Q15" s="440"/>
      <c r="R15" s="153">
        <v>32</v>
      </c>
      <c r="S15" s="442" t="s">
        <v>179</v>
      </c>
      <c r="T15" s="436">
        <v>24</v>
      </c>
      <c r="U15" s="437" t="s">
        <v>179</v>
      </c>
      <c r="V15" s="153">
        <v>17</v>
      </c>
      <c r="W15" s="442" t="s">
        <v>179</v>
      </c>
      <c r="X15" s="436">
        <v>20</v>
      </c>
      <c r="Y15" s="437" t="s">
        <v>179</v>
      </c>
      <c r="Z15" s="153">
        <v>25</v>
      </c>
      <c r="AA15" s="442" t="s">
        <v>179</v>
      </c>
      <c r="AB15" s="445">
        <f>D15+F15+H15+J15+L15+N15+P15+R15+T15+V15+X15+Z15</f>
        <v>118</v>
      </c>
      <c r="AC15" s="448">
        <f>AB15/AB16</f>
        <v>0.98333333333333328</v>
      </c>
      <c r="AD15" s="202" t="s">
        <v>122</v>
      </c>
    </row>
    <row r="16" spans="1:30">
      <c r="B16" s="154" t="s">
        <v>0</v>
      </c>
      <c r="D16" s="438">
        <f t="shared" ref="D16:L16" si="2">SUM(D14:D15)</f>
        <v>0</v>
      </c>
      <c r="E16" s="439"/>
      <c r="F16" s="200">
        <f t="shared" si="2"/>
        <v>0</v>
      </c>
      <c r="G16" s="443"/>
      <c r="H16" s="438">
        <f t="shared" si="2"/>
        <v>0</v>
      </c>
      <c r="I16" s="439"/>
      <c r="J16" s="200">
        <f t="shared" si="2"/>
        <v>0</v>
      </c>
      <c r="K16" s="443"/>
      <c r="L16" s="438">
        <f t="shared" si="2"/>
        <v>0</v>
      </c>
      <c r="M16" s="439"/>
      <c r="N16" s="200">
        <f>SUM(N14:N15)</f>
        <v>0</v>
      </c>
      <c r="O16" s="443"/>
      <c r="P16" s="438">
        <f t="shared" ref="P16:Z16" si="3">SUM(P14:P15)</f>
        <v>0</v>
      </c>
      <c r="Q16" s="439"/>
      <c r="R16" s="200">
        <f t="shared" si="3"/>
        <v>32</v>
      </c>
      <c r="S16" s="443"/>
      <c r="T16" s="438">
        <f t="shared" si="3"/>
        <v>24</v>
      </c>
      <c r="U16" s="439"/>
      <c r="V16" s="200">
        <f t="shared" si="3"/>
        <v>17</v>
      </c>
      <c r="W16" s="443"/>
      <c r="X16" s="438">
        <f t="shared" si="3"/>
        <v>21</v>
      </c>
      <c r="Y16" s="439"/>
      <c r="Z16" s="200">
        <f t="shared" si="3"/>
        <v>26</v>
      </c>
      <c r="AA16" s="443"/>
      <c r="AB16" s="446">
        <f>SUM(AB14:AB15)</f>
        <v>120</v>
      </c>
      <c r="AC16" s="449">
        <f>SUM(AC14:AC15)</f>
        <v>1</v>
      </c>
    </row>
    <row r="17" spans="1:30">
      <c r="A17" s="126" t="s">
        <v>125</v>
      </c>
      <c r="D17" s="434"/>
      <c r="E17" s="435"/>
      <c r="F17" s="153"/>
      <c r="G17" s="441"/>
      <c r="H17" s="436"/>
      <c r="I17" s="440"/>
      <c r="J17" s="153"/>
      <c r="K17" s="441"/>
      <c r="L17" s="436"/>
      <c r="M17" s="440"/>
      <c r="N17" s="153"/>
      <c r="O17" s="441"/>
      <c r="P17" s="436"/>
      <c r="Q17" s="440"/>
      <c r="R17" s="153"/>
      <c r="S17" s="441"/>
      <c r="T17" s="436"/>
      <c r="U17" s="440"/>
      <c r="V17" s="153"/>
      <c r="W17" s="441"/>
      <c r="X17" s="436"/>
      <c r="Y17" s="440"/>
      <c r="Z17" s="153"/>
      <c r="AA17" s="441"/>
      <c r="AB17" s="445" t="s">
        <v>4</v>
      </c>
      <c r="AC17" s="448" t="s">
        <v>4</v>
      </c>
    </row>
    <row r="18" spans="1:30" ht="13.5">
      <c r="A18" s="313" t="s">
        <v>147</v>
      </c>
      <c r="B18" s="189" t="s">
        <v>13</v>
      </c>
      <c r="C18" s="153"/>
      <c r="D18" s="436">
        <v>178</v>
      </c>
      <c r="E18" s="437" t="s">
        <v>179</v>
      </c>
      <c r="F18" s="153">
        <v>168</v>
      </c>
      <c r="G18" s="442" t="s">
        <v>179</v>
      </c>
      <c r="H18" s="436">
        <v>169</v>
      </c>
      <c r="I18" s="437" t="s">
        <v>179</v>
      </c>
      <c r="J18" s="153">
        <v>165</v>
      </c>
      <c r="K18" s="442" t="s">
        <v>179</v>
      </c>
      <c r="L18" s="436">
        <v>170</v>
      </c>
      <c r="M18" s="437" t="s">
        <v>179</v>
      </c>
      <c r="N18" s="153">
        <v>145</v>
      </c>
      <c r="O18" s="442" t="s">
        <v>179</v>
      </c>
      <c r="P18" s="436">
        <v>164</v>
      </c>
      <c r="Q18" s="437" t="s">
        <v>179</v>
      </c>
      <c r="R18" s="153">
        <v>160</v>
      </c>
      <c r="S18" s="442" t="s">
        <v>179</v>
      </c>
      <c r="T18" s="436">
        <v>142</v>
      </c>
      <c r="U18" s="437" t="s">
        <v>179</v>
      </c>
      <c r="V18" s="153">
        <v>148</v>
      </c>
      <c r="W18" s="442" t="s">
        <v>179</v>
      </c>
      <c r="X18" s="436">
        <v>143</v>
      </c>
      <c r="Y18" s="437" t="s">
        <v>179</v>
      </c>
      <c r="Z18" s="153">
        <v>140</v>
      </c>
      <c r="AA18" s="442" t="s">
        <v>179</v>
      </c>
      <c r="AB18" s="445">
        <f>D18+F18+H18+J18+L18+N18+P18+R18+T18+V18+X18+Z18</f>
        <v>1892</v>
      </c>
      <c r="AC18" s="448">
        <f>AB18/AB21</f>
        <v>0.94599999999999995</v>
      </c>
      <c r="AD18" s="202" t="s">
        <v>122</v>
      </c>
    </row>
    <row r="19" spans="1:30" ht="13.5">
      <c r="A19" s="313" t="s">
        <v>147</v>
      </c>
      <c r="B19" s="189" t="s">
        <v>126</v>
      </c>
      <c r="C19" s="153"/>
      <c r="D19" s="436"/>
      <c r="E19" s="440"/>
      <c r="F19" s="153"/>
      <c r="G19" s="441"/>
      <c r="H19" s="436"/>
      <c r="I19" s="440"/>
      <c r="J19" s="153">
        <v>36</v>
      </c>
      <c r="K19" s="442" t="s">
        <v>179</v>
      </c>
      <c r="L19" s="436">
        <v>36</v>
      </c>
      <c r="M19" s="437" t="s">
        <v>179</v>
      </c>
      <c r="N19" s="153"/>
      <c r="O19" s="441"/>
      <c r="P19" s="436"/>
      <c r="Q19" s="440"/>
      <c r="R19" s="153"/>
      <c r="S19" s="441"/>
      <c r="T19" s="436"/>
      <c r="U19" s="440"/>
      <c r="V19" s="153"/>
      <c r="W19" s="441"/>
      <c r="X19" s="436"/>
      <c r="Y19" s="440"/>
      <c r="Z19" s="153"/>
      <c r="AA19" s="441"/>
      <c r="AB19" s="445">
        <f>D19+F19+H19+J19+L19+N19+P19+R19+T19+V19+X19+Z19</f>
        <v>72</v>
      </c>
      <c r="AC19" s="448">
        <f>AB19/AB21</f>
        <v>3.5999999999999997E-2</v>
      </c>
      <c r="AD19" s="202" t="s">
        <v>122</v>
      </c>
    </row>
    <row r="20" spans="1:30" ht="13.5">
      <c r="A20" s="313" t="s">
        <v>147</v>
      </c>
      <c r="B20" s="189" t="s">
        <v>127</v>
      </c>
      <c r="D20" s="436"/>
      <c r="E20" s="440"/>
      <c r="F20" s="153">
        <v>8</v>
      </c>
      <c r="G20" s="442" t="s">
        <v>179</v>
      </c>
      <c r="H20" s="436">
        <v>4</v>
      </c>
      <c r="I20" s="437" t="s">
        <v>179</v>
      </c>
      <c r="J20" s="153"/>
      <c r="K20" s="441"/>
      <c r="L20" s="436">
        <v>6</v>
      </c>
      <c r="M20" s="437" t="s">
        <v>179</v>
      </c>
      <c r="N20" s="153">
        <v>2</v>
      </c>
      <c r="O20" s="442" t="s">
        <v>179</v>
      </c>
      <c r="P20" s="436">
        <v>8</v>
      </c>
      <c r="Q20" s="437" t="s">
        <v>179</v>
      </c>
      <c r="R20" s="153"/>
      <c r="S20" s="441"/>
      <c r="T20" s="436"/>
      <c r="U20" s="440"/>
      <c r="V20" s="153">
        <v>3</v>
      </c>
      <c r="W20" s="442" t="s">
        <v>179</v>
      </c>
      <c r="X20" s="436">
        <v>3</v>
      </c>
      <c r="Y20" s="437" t="s">
        <v>179</v>
      </c>
      <c r="Z20" s="153">
        <v>2</v>
      </c>
      <c r="AA20" s="442" t="s">
        <v>179</v>
      </c>
      <c r="AB20" s="445">
        <f>D20+F20+H20+J20+L20+N20+P20+R20+T20+V20+X20+Z20</f>
        <v>36</v>
      </c>
      <c r="AC20" s="448">
        <f>AB20/AB21</f>
        <v>1.7999999999999999E-2</v>
      </c>
      <c r="AD20" s="202" t="s">
        <v>122</v>
      </c>
    </row>
    <row r="21" spans="1:30">
      <c r="B21" s="154" t="s">
        <v>0</v>
      </c>
      <c r="D21" s="438">
        <f t="shared" ref="D21:L21" si="4">SUM(D18:D20)</f>
        <v>178</v>
      </c>
      <c r="E21" s="439"/>
      <c r="F21" s="200">
        <f t="shared" si="4"/>
        <v>176</v>
      </c>
      <c r="G21" s="443"/>
      <c r="H21" s="438">
        <f t="shared" si="4"/>
        <v>173</v>
      </c>
      <c r="I21" s="439"/>
      <c r="J21" s="200">
        <f t="shared" si="4"/>
        <v>201</v>
      </c>
      <c r="K21" s="443"/>
      <c r="L21" s="438">
        <f t="shared" si="4"/>
        <v>212</v>
      </c>
      <c r="M21" s="439"/>
      <c r="N21" s="200">
        <f>SUM(N18:N20)</f>
        <v>147</v>
      </c>
      <c r="O21" s="443"/>
      <c r="P21" s="438">
        <f t="shared" ref="P21:Z21" si="5">SUM(P18:P20)</f>
        <v>172</v>
      </c>
      <c r="Q21" s="439"/>
      <c r="R21" s="200">
        <f t="shared" si="5"/>
        <v>160</v>
      </c>
      <c r="S21" s="443"/>
      <c r="T21" s="438">
        <f t="shared" si="5"/>
        <v>142</v>
      </c>
      <c r="U21" s="439"/>
      <c r="V21" s="200">
        <f t="shared" si="5"/>
        <v>151</v>
      </c>
      <c r="W21" s="443"/>
      <c r="X21" s="438">
        <f t="shared" si="5"/>
        <v>146</v>
      </c>
      <c r="Y21" s="439"/>
      <c r="Z21" s="200">
        <f t="shared" si="5"/>
        <v>142</v>
      </c>
      <c r="AA21" s="443"/>
      <c r="AB21" s="446">
        <f>SUM(AB18:AB20)</f>
        <v>2000</v>
      </c>
      <c r="AC21" s="449">
        <f>SUM(AC18:AC20)</f>
        <v>1</v>
      </c>
    </row>
    <row r="22" spans="1:30">
      <c r="A22" s="126" t="s">
        <v>128</v>
      </c>
      <c r="B22" s="153"/>
      <c r="D22" s="436"/>
      <c r="E22" s="440"/>
      <c r="F22" s="153"/>
      <c r="G22" s="441"/>
      <c r="H22" s="436"/>
      <c r="I22" s="440"/>
      <c r="J22" s="153"/>
      <c r="K22" s="441"/>
      <c r="L22" s="436"/>
      <c r="M22" s="440"/>
      <c r="N22" s="153"/>
      <c r="O22" s="441"/>
      <c r="P22" s="436"/>
      <c r="Q22" s="440"/>
      <c r="R22" s="153"/>
      <c r="S22" s="441"/>
      <c r="T22" s="436"/>
      <c r="U22" s="440"/>
      <c r="V22" s="153"/>
      <c r="W22" s="441"/>
      <c r="X22" s="436"/>
      <c r="Y22" s="440"/>
      <c r="Z22" s="153"/>
      <c r="AA22" s="441"/>
      <c r="AB22" s="445"/>
      <c r="AC22" s="448"/>
    </row>
    <row r="23" spans="1:30" ht="13.5">
      <c r="B23" s="189" t="s">
        <v>13</v>
      </c>
      <c r="C23" s="153"/>
      <c r="D23" s="436">
        <v>135</v>
      </c>
      <c r="E23" s="437" t="s">
        <v>179</v>
      </c>
      <c r="F23" s="153">
        <v>122</v>
      </c>
      <c r="G23" s="442" t="s">
        <v>179</v>
      </c>
      <c r="H23" s="436">
        <v>111</v>
      </c>
      <c r="I23" s="437" t="s">
        <v>179</v>
      </c>
      <c r="J23" s="153">
        <v>108</v>
      </c>
      <c r="K23" s="442" t="s">
        <v>179</v>
      </c>
      <c r="L23" s="436">
        <v>135</v>
      </c>
      <c r="M23" s="437" t="s">
        <v>179</v>
      </c>
      <c r="N23" s="153">
        <v>106</v>
      </c>
      <c r="O23" s="442" t="s">
        <v>179</v>
      </c>
      <c r="P23" s="436">
        <v>142</v>
      </c>
      <c r="Q23" s="437" t="s">
        <v>179</v>
      </c>
      <c r="R23" s="153">
        <v>146</v>
      </c>
      <c r="S23" s="442" t="s">
        <v>179</v>
      </c>
      <c r="T23" s="436">
        <v>156</v>
      </c>
      <c r="U23" s="437" t="s">
        <v>179</v>
      </c>
      <c r="V23" s="153">
        <v>152</v>
      </c>
      <c r="W23" s="442" t="s">
        <v>179</v>
      </c>
      <c r="X23" s="436">
        <v>136</v>
      </c>
      <c r="Y23" s="437" t="s">
        <v>179</v>
      </c>
      <c r="Z23" s="153">
        <v>108</v>
      </c>
      <c r="AA23" s="442" t="s">
        <v>179</v>
      </c>
      <c r="AB23" s="445">
        <f>D23+F23+H23+J23+L23+N23+P23+R23+T23+V23+X23+Z23</f>
        <v>1557</v>
      </c>
      <c r="AC23" s="448">
        <f>AB23/AB26</f>
        <v>0.86499999999999999</v>
      </c>
      <c r="AD23" s="202" t="s">
        <v>122</v>
      </c>
    </row>
    <row r="24" spans="1:30" ht="13.5">
      <c r="B24" s="189" t="s">
        <v>126</v>
      </c>
      <c r="C24" s="153"/>
      <c r="D24" s="436"/>
      <c r="E24" s="440"/>
      <c r="F24" s="153"/>
      <c r="G24" s="441"/>
      <c r="H24" s="436"/>
      <c r="I24" s="440"/>
      <c r="J24" s="153"/>
      <c r="K24" s="441"/>
      <c r="L24" s="436">
        <v>21</v>
      </c>
      <c r="M24" s="437" t="s">
        <v>179</v>
      </c>
      <c r="N24" s="153">
        <v>19</v>
      </c>
      <c r="O24" s="442" t="s">
        <v>179</v>
      </c>
      <c r="P24" s="436"/>
      <c r="Q24" s="440"/>
      <c r="R24" s="153"/>
      <c r="S24" s="441"/>
      <c r="T24" s="436"/>
      <c r="U24" s="440"/>
      <c r="V24" s="153"/>
      <c r="W24" s="441"/>
      <c r="X24" s="436"/>
      <c r="Y24" s="440"/>
      <c r="Z24" s="153"/>
      <c r="AA24" s="441"/>
      <c r="AB24" s="445">
        <f>D24+F24+H24+J24+L24+N24+P24+R24+T24+V24+X24+Z24</f>
        <v>40</v>
      </c>
      <c r="AC24" s="448">
        <f>AB24/AB26</f>
        <v>2.2222222222222223E-2</v>
      </c>
      <c r="AD24" s="202" t="s">
        <v>122</v>
      </c>
    </row>
    <row r="25" spans="1:30" ht="13.5">
      <c r="B25" s="189" t="s">
        <v>127</v>
      </c>
      <c r="D25" s="436">
        <v>15</v>
      </c>
      <c r="E25" s="437" t="s">
        <v>179</v>
      </c>
      <c r="F25" s="153">
        <v>20</v>
      </c>
      <c r="G25" s="442" t="s">
        <v>179</v>
      </c>
      <c r="H25" s="436">
        <v>16</v>
      </c>
      <c r="I25" s="437" t="s">
        <v>179</v>
      </c>
      <c r="J25" s="153">
        <v>24</v>
      </c>
      <c r="K25" s="442" t="s">
        <v>179</v>
      </c>
      <c r="L25" s="436">
        <v>18</v>
      </c>
      <c r="M25" s="437" t="s">
        <v>179</v>
      </c>
      <c r="N25" s="153">
        <v>7</v>
      </c>
      <c r="O25" s="442" t="s">
        <v>179</v>
      </c>
      <c r="P25" s="436">
        <v>10</v>
      </c>
      <c r="Q25" s="437" t="s">
        <v>179</v>
      </c>
      <c r="R25" s="153">
        <v>22</v>
      </c>
      <c r="S25" s="442" t="s">
        <v>179</v>
      </c>
      <c r="T25" s="436">
        <v>24</v>
      </c>
      <c r="U25" s="437" t="s">
        <v>179</v>
      </c>
      <c r="V25" s="153">
        <v>14</v>
      </c>
      <c r="W25" s="442" t="s">
        <v>179</v>
      </c>
      <c r="X25" s="436">
        <v>22</v>
      </c>
      <c r="Y25" s="437" t="s">
        <v>179</v>
      </c>
      <c r="Z25" s="153">
        <v>11</v>
      </c>
      <c r="AA25" s="442" t="s">
        <v>179</v>
      </c>
      <c r="AB25" s="445">
        <f>D25+F25+H25+J25+L25+N25+P25+R25+T25+V25+X25+Z25</f>
        <v>203</v>
      </c>
      <c r="AC25" s="448">
        <f>AB25/AB26</f>
        <v>0.11277777777777778</v>
      </c>
      <c r="AD25" s="202" t="s">
        <v>122</v>
      </c>
    </row>
    <row r="26" spans="1:30">
      <c r="B26" s="154" t="s">
        <v>0</v>
      </c>
      <c r="D26" s="438">
        <f t="shared" ref="D26:L26" si="6">SUM(D23:D25)</f>
        <v>150</v>
      </c>
      <c r="E26" s="439"/>
      <c r="F26" s="200">
        <f t="shared" si="6"/>
        <v>142</v>
      </c>
      <c r="G26" s="443"/>
      <c r="H26" s="438">
        <f t="shared" si="6"/>
        <v>127</v>
      </c>
      <c r="I26" s="439"/>
      <c r="J26" s="200">
        <f t="shared" si="6"/>
        <v>132</v>
      </c>
      <c r="K26" s="443"/>
      <c r="L26" s="438">
        <f t="shared" si="6"/>
        <v>174</v>
      </c>
      <c r="M26" s="439"/>
      <c r="N26" s="200">
        <f>SUM(N23:N25)</f>
        <v>132</v>
      </c>
      <c r="O26" s="443"/>
      <c r="P26" s="438">
        <f t="shared" ref="P26:Z26" si="7">SUM(P23:P25)</f>
        <v>152</v>
      </c>
      <c r="Q26" s="439"/>
      <c r="R26" s="200">
        <f t="shared" si="7"/>
        <v>168</v>
      </c>
      <c r="S26" s="443"/>
      <c r="T26" s="438">
        <f t="shared" si="7"/>
        <v>180</v>
      </c>
      <c r="U26" s="439"/>
      <c r="V26" s="200">
        <f t="shared" si="7"/>
        <v>166</v>
      </c>
      <c r="W26" s="443"/>
      <c r="X26" s="438">
        <f t="shared" si="7"/>
        <v>158</v>
      </c>
      <c r="Y26" s="439"/>
      <c r="Z26" s="200">
        <f t="shared" si="7"/>
        <v>119</v>
      </c>
      <c r="AA26" s="443"/>
      <c r="AB26" s="446">
        <f>SUM(AB23:AB25)</f>
        <v>1800</v>
      </c>
      <c r="AC26" s="449">
        <f>SUM(AC23:AC25)</f>
        <v>1</v>
      </c>
    </row>
    <row r="27" spans="1:30">
      <c r="A27" s="126" t="s">
        <v>47</v>
      </c>
      <c r="B27" s="153"/>
      <c r="D27" s="436"/>
      <c r="E27" s="440"/>
      <c r="F27" s="153"/>
      <c r="G27" s="441"/>
      <c r="H27" s="436"/>
      <c r="I27" s="440"/>
      <c r="J27" s="153"/>
      <c r="K27" s="441"/>
      <c r="L27" s="436"/>
      <c r="M27" s="440"/>
      <c r="N27" s="153"/>
      <c r="O27" s="441"/>
      <c r="P27" s="436"/>
      <c r="Q27" s="440"/>
      <c r="R27" s="153"/>
      <c r="S27" s="441"/>
      <c r="T27" s="436"/>
      <c r="U27" s="440"/>
      <c r="V27" s="153"/>
      <c r="W27" s="441"/>
      <c r="X27" s="436"/>
      <c r="Y27" s="440"/>
      <c r="Z27" s="153"/>
      <c r="AA27" s="441"/>
      <c r="AB27" s="445"/>
      <c r="AC27" s="448"/>
    </row>
    <row r="28" spans="1:30" ht="13.5">
      <c r="B28" s="189" t="s">
        <v>13</v>
      </c>
      <c r="C28" s="153"/>
      <c r="D28" s="436"/>
      <c r="E28" s="440"/>
      <c r="F28" s="153"/>
      <c r="G28" s="441"/>
      <c r="H28" s="436"/>
      <c r="I28" s="440"/>
      <c r="J28" s="153"/>
      <c r="K28" s="441"/>
      <c r="L28" s="436"/>
      <c r="M28" s="440"/>
      <c r="N28" s="153"/>
      <c r="O28" s="441"/>
      <c r="P28" s="436"/>
      <c r="Q28" s="440"/>
      <c r="R28" s="153">
        <v>60</v>
      </c>
      <c r="S28" s="442" t="s">
        <v>179</v>
      </c>
      <c r="T28" s="436">
        <v>25</v>
      </c>
      <c r="U28" s="437" t="s">
        <v>179</v>
      </c>
      <c r="V28" s="153">
        <v>52</v>
      </c>
      <c r="W28" s="442" t="s">
        <v>179</v>
      </c>
      <c r="X28" s="436">
        <v>33</v>
      </c>
      <c r="Y28" s="437" t="s">
        <v>179</v>
      </c>
      <c r="Z28" s="153">
        <v>30</v>
      </c>
      <c r="AA28" s="442" t="s">
        <v>179</v>
      </c>
      <c r="AB28" s="445">
        <f>D28+F28+H28+J28+L28+N28+P28+R28+T28+V28+X28+Z28</f>
        <v>200</v>
      </c>
      <c r="AC28" s="448">
        <f>AB28/AB32</f>
        <v>0.4</v>
      </c>
      <c r="AD28" s="202" t="s">
        <v>122</v>
      </c>
    </row>
    <row r="29" spans="1:30" ht="13.5">
      <c r="B29" s="189" t="s">
        <v>129</v>
      </c>
      <c r="C29" s="153"/>
      <c r="D29" s="436"/>
      <c r="E29" s="440"/>
      <c r="F29" s="153"/>
      <c r="G29" s="441"/>
      <c r="H29" s="436"/>
      <c r="I29" s="440"/>
      <c r="J29" s="153"/>
      <c r="K29" s="441"/>
      <c r="L29" s="436"/>
      <c r="M29" s="440"/>
      <c r="N29" s="153"/>
      <c r="O29" s="441"/>
      <c r="P29" s="436"/>
      <c r="Q29" s="440"/>
      <c r="R29" s="153"/>
      <c r="S29" s="441"/>
      <c r="T29" s="436">
        <v>30</v>
      </c>
      <c r="U29" s="437" t="s">
        <v>179</v>
      </c>
      <c r="V29" s="153">
        <v>25</v>
      </c>
      <c r="W29" s="442" t="s">
        <v>179</v>
      </c>
      <c r="X29" s="436">
        <v>38</v>
      </c>
      <c r="Y29" s="437" t="s">
        <v>179</v>
      </c>
      <c r="Z29" s="153">
        <v>32</v>
      </c>
      <c r="AA29" s="442" t="s">
        <v>179</v>
      </c>
      <c r="AB29" s="445">
        <f>D29+F29+H29+J29+L29+N29+P29+R29+T29+V29+X29+Z29</f>
        <v>125</v>
      </c>
      <c r="AC29" s="448">
        <f>AB29/AB32</f>
        <v>0.25</v>
      </c>
      <c r="AD29" s="202" t="s">
        <v>122</v>
      </c>
    </row>
    <row r="30" spans="1:30" ht="13.5">
      <c r="B30" s="189" t="s">
        <v>121</v>
      </c>
      <c r="C30" s="153"/>
      <c r="D30" s="436"/>
      <c r="E30" s="440"/>
      <c r="F30" s="153"/>
      <c r="G30" s="441"/>
      <c r="H30" s="436"/>
      <c r="I30" s="440"/>
      <c r="J30" s="153"/>
      <c r="K30" s="441"/>
      <c r="L30" s="436"/>
      <c r="M30" s="440"/>
      <c r="N30" s="153"/>
      <c r="O30" s="441"/>
      <c r="P30" s="436"/>
      <c r="Q30" s="440"/>
      <c r="R30" s="153"/>
      <c r="S30" s="441"/>
      <c r="T30" s="436">
        <v>25</v>
      </c>
      <c r="U30" s="437" t="s">
        <v>179</v>
      </c>
      <c r="V30" s="153">
        <v>10</v>
      </c>
      <c r="W30" s="442" t="s">
        <v>179</v>
      </c>
      <c r="X30" s="436">
        <v>22</v>
      </c>
      <c r="Y30" s="437" t="s">
        <v>179</v>
      </c>
      <c r="Z30" s="153">
        <v>18</v>
      </c>
      <c r="AA30" s="442" t="s">
        <v>179</v>
      </c>
      <c r="AB30" s="445">
        <f>D30+F30+H30+J30+L30+N30+P30+R30+T30+V30+X30+Z30</f>
        <v>75</v>
      </c>
      <c r="AC30" s="448">
        <f>AB30/AB32</f>
        <v>0.15</v>
      </c>
      <c r="AD30" s="202" t="s">
        <v>122</v>
      </c>
    </row>
    <row r="31" spans="1:30" ht="13.5">
      <c r="B31" s="189" t="s">
        <v>127</v>
      </c>
      <c r="D31" s="436"/>
      <c r="E31" s="440"/>
      <c r="F31" s="153"/>
      <c r="G31" s="441"/>
      <c r="H31" s="436"/>
      <c r="I31" s="440"/>
      <c r="J31" s="153"/>
      <c r="K31" s="441"/>
      <c r="L31" s="436"/>
      <c r="M31" s="440"/>
      <c r="N31" s="153"/>
      <c r="O31" s="441"/>
      <c r="P31" s="436"/>
      <c r="Q31" s="440"/>
      <c r="R31" s="153">
        <v>20</v>
      </c>
      <c r="S31" s="442" t="s">
        <v>179</v>
      </c>
      <c r="T31" s="436">
        <v>15</v>
      </c>
      <c r="U31" s="437" t="s">
        <v>179</v>
      </c>
      <c r="V31" s="153">
        <v>18</v>
      </c>
      <c r="W31" s="442" t="s">
        <v>179</v>
      </c>
      <c r="X31" s="436">
        <v>27</v>
      </c>
      <c r="Y31" s="437" t="s">
        <v>179</v>
      </c>
      <c r="Z31" s="153">
        <v>20</v>
      </c>
      <c r="AA31" s="442" t="s">
        <v>179</v>
      </c>
      <c r="AB31" s="445">
        <f>D31+F31+H31+J31+L31+N31+P31+R31+T31+V31+X31+Z31</f>
        <v>100</v>
      </c>
      <c r="AC31" s="448">
        <f>AB31/AB32</f>
        <v>0.2</v>
      </c>
      <c r="AD31" s="202" t="s">
        <v>122</v>
      </c>
    </row>
    <row r="32" spans="1:30">
      <c r="B32" s="154" t="s">
        <v>0</v>
      </c>
      <c r="D32" s="438">
        <f t="shared" ref="D32:R32" si="8">SUM(D28:D31)</f>
        <v>0</v>
      </c>
      <c r="E32" s="439"/>
      <c r="F32" s="200">
        <f t="shared" si="8"/>
        <v>0</v>
      </c>
      <c r="G32" s="443"/>
      <c r="H32" s="438">
        <f t="shared" si="8"/>
        <v>0</v>
      </c>
      <c r="I32" s="439"/>
      <c r="J32" s="200">
        <f t="shared" si="8"/>
        <v>0</v>
      </c>
      <c r="K32" s="443"/>
      <c r="L32" s="438">
        <f t="shared" si="8"/>
        <v>0</v>
      </c>
      <c r="M32" s="439"/>
      <c r="N32" s="200">
        <f t="shared" si="8"/>
        <v>0</v>
      </c>
      <c r="O32" s="443"/>
      <c r="P32" s="438">
        <f t="shared" si="8"/>
        <v>0</v>
      </c>
      <c r="Q32" s="439"/>
      <c r="R32" s="200">
        <f t="shared" si="8"/>
        <v>80</v>
      </c>
      <c r="S32" s="443"/>
      <c r="T32" s="438">
        <f t="shared" ref="T32:Z32" si="9">SUM(T28:T31)</f>
        <v>95</v>
      </c>
      <c r="U32" s="439"/>
      <c r="V32" s="200">
        <f t="shared" si="9"/>
        <v>105</v>
      </c>
      <c r="W32" s="443"/>
      <c r="X32" s="438">
        <f t="shared" si="9"/>
        <v>120</v>
      </c>
      <c r="Y32" s="439"/>
      <c r="Z32" s="200">
        <f t="shared" si="9"/>
        <v>100</v>
      </c>
      <c r="AA32" s="443"/>
      <c r="AB32" s="446">
        <f>SUM(AB28:AB31)</f>
        <v>500</v>
      </c>
      <c r="AC32" s="449">
        <f>SUM(AC28:AC31)</f>
        <v>1</v>
      </c>
    </row>
    <row r="33" spans="1:30">
      <c r="A33" s="126" t="s">
        <v>49</v>
      </c>
      <c r="B33" s="153"/>
      <c r="D33" s="436"/>
      <c r="E33" s="440"/>
      <c r="F33" s="153"/>
      <c r="G33" s="441"/>
      <c r="H33" s="436"/>
      <c r="I33" s="440"/>
      <c r="J33" s="153"/>
      <c r="K33" s="441"/>
      <c r="L33" s="436"/>
      <c r="M33" s="440"/>
      <c r="N33" s="153"/>
      <c r="O33" s="441"/>
      <c r="P33" s="436"/>
      <c r="Q33" s="440"/>
      <c r="R33" s="153"/>
      <c r="S33" s="441"/>
      <c r="T33" s="436"/>
      <c r="U33" s="440"/>
      <c r="V33" s="153"/>
      <c r="W33" s="441"/>
      <c r="X33" s="436"/>
      <c r="Y33" s="440"/>
      <c r="Z33" s="153"/>
      <c r="AA33" s="441"/>
      <c r="AB33" s="445"/>
      <c r="AC33" s="448"/>
    </row>
    <row r="34" spans="1:30" ht="13.5">
      <c r="B34" s="189" t="s">
        <v>15</v>
      </c>
      <c r="C34" s="153"/>
      <c r="D34" s="436">
        <v>66</v>
      </c>
      <c r="E34" s="437" t="s">
        <v>179</v>
      </c>
      <c r="F34" s="153">
        <v>68</v>
      </c>
      <c r="G34" s="442" t="s">
        <v>179</v>
      </c>
      <c r="H34" s="436">
        <v>63</v>
      </c>
      <c r="I34" s="437" t="s">
        <v>179</v>
      </c>
      <c r="J34" s="153">
        <v>59</v>
      </c>
      <c r="K34" s="442" t="s">
        <v>179</v>
      </c>
      <c r="L34" s="436">
        <v>65</v>
      </c>
      <c r="M34" s="437" t="s">
        <v>179</v>
      </c>
      <c r="N34" s="153">
        <v>56</v>
      </c>
      <c r="O34" s="442" t="s">
        <v>179</v>
      </c>
      <c r="P34" s="436">
        <v>55</v>
      </c>
      <c r="Q34" s="437" t="s">
        <v>179</v>
      </c>
      <c r="R34" s="153">
        <v>57</v>
      </c>
      <c r="S34" s="442" t="s">
        <v>179</v>
      </c>
      <c r="T34" s="436">
        <v>51</v>
      </c>
      <c r="U34" s="437" t="s">
        <v>179</v>
      </c>
      <c r="V34" s="153">
        <v>50</v>
      </c>
      <c r="W34" s="442" t="s">
        <v>179</v>
      </c>
      <c r="X34" s="436">
        <v>53</v>
      </c>
      <c r="Y34" s="437" t="s">
        <v>179</v>
      </c>
      <c r="Z34" s="153">
        <v>58</v>
      </c>
      <c r="AA34" s="442" t="s">
        <v>179</v>
      </c>
      <c r="AB34" s="445">
        <f>D34+F34+H34+J34+L34+N34+P34+R34+T34+V34+X34+Z34</f>
        <v>701</v>
      </c>
      <c r="AC34" s="448">
        <f>AB34/AB36</f>
        <v>0.45225806451612904</v>
      </c>
      <c r="AD34" s="202" t="s">
        <v>122</v>
      </c>
    </row>
    <row r="35" spans="1:30" ht="13.5">
      <c r="B35" s="189" t="s">
        <v>20</v>
      </c>
      <c r="D35" s="436">
        <v>80</v>
      </c>
      <c r="E35" s="437" t="s">
        <v>179</v>
      </c>
      <c r="F35" s="153">
        <v>72</v>
      </c>
      <c r="G35" s="442" t="s">
        <v>179</v>
      </c>
      <c r="H35" s="436">
        <v>78</v>
      </c>
      <c r="I35" s="437" t="s">
        <v>179</v>
      </c>
      <c r="J35" s="153">
        <v>84</v>
      </c>
      <c r="K35" s="442" t="s">
        <v>179</v>
      </c>
      <c r="L35" s="436">
        <v>75</v>
      </c>
      <c r="M35" s="437" t="s">
        <v>179</v>
      </c>
      <c r="N35" s="153">
        <v>61</v>
      </c>
      <c r="O35" s="442" t="s">
        <v>179</v>
      </c>
      <c r="P35" s="436">
        <v>72</v>
      </c>
      <c r="Q35" s="437" t="s">
        <v>179</v>
      </c>
      <c r="R35" s="153">
        <v>61</v>
      </c>
      <c r="S35" s="442" t="s">
        <v>179</v>
      </c>
      <c r="T35" s="436">
        <v>62</v>
      </c>
      <c r="U35" s="437" t="s">
        <v>179</v>
      </c>
      <c r="V35" s="153">
        <v>65</v>
      </c>
      <c r="W35" s="442" t="s">
        <v>179</v>
      </c>
      <c r="X35" s="436">
        <v>68</v>
      </c>
      <c r="Y35" s="437" t="s">
        <v>179</v>
      </c>
      <c r="Z35" s="153">
        <v>71</v>
      </c>
      <c r="AA35" s="442" t="s">
        <v>179</v>
      </c>
      <c r="AB35" s="445">
        <f>D35+F35+H35+J35+L35+N35+P35+R35+T35+V35+X35+Z35</f>
        <v>849</v>
      </c>
      <c r="AC35" s="448">
        <f>AB35/AB36</f>
        <v>0.54774193548387096</v>
      </c>
      <c r="AD35" s="202" t="s">
        <v>122</v>
      </c>
    </row>
    <row r="36" spans="1:30">
      <c r="B36" s="154" t="s">
        <v>0</v>
      </c>
      <c r="D36" s="438">
        <f t="shared" ref="D36:L36" si="10">SUM(D34:D35)</f>
        <v>146</v>
      </c>
      <c r="E36" s="439"/>
      <c r="F36" s="200">
        <f t="shared" si="10"/>
        <v>140</v>
      </c>
      <c r="G36" s="443"/>
      <c r="H36" s="438">
        <f t="shared" si="10"/>
        <v>141</v>
      </c>
      <c r="I36" s="439"/>
      <c r="J36" s="200">
        <f t="shared" si="10"/>
        <v>143</v>
      </c>
      <c r="K36" s="443"/>
      <c r="L36" s="438">
        <f t="shared" si="10"/>
        <v>140</v>
      </c>
      <c r="M36" s="439"/>
      <c r="N36" s="200">
        <f>SUM(N34:N35)</f>
        <v>117</v>
      </c>
      <c r="O36" s="443"/>
      <c r="P36" s="438">
        <f t="shared" ref="P36:Z36" si="11">SUM(P34:P35)</f>
        <v>127</v>
      </c>
      <c r="Q36" s="439"/>
      <c r="R36" s="200">
        <f t="shared" si="11"/>
        <v>118</v>
      </c>
      <c r="S36" s="443"/>
      <c r="T36" s="438">
        <f t="shared" si="11"/>
        <v>113</v>
      </c>
      <c r="U36" s="439"/>
      <c r="V36" s="200">
        <f t="shared" si="11"/>
        <v>115</v>
      </c>
      <c r="W36" s="443"/>
      <c r="X36" s="438">
        <f t="shared" si="11"/>
        <v>121</v>
      </c>
      <c r="Y36" s="439"/>
      <c r="Z36" s="200">
        <f t="shared" si="11"/>
        <v>129</v>
      </c>
      <c r="AA36" s="443"/>
      <c r="AB36" s="446">
        <f>SUM(AB34:AB35)</f>
        <v>1550</v>
      </c>
      <c r="AC36" s="449">
        <f>SUM(AC34:AC35)</f>
        <v>1</v>
      </c>
    </row>
    <row r="37" spans="1:30">
      <c r="A37" s="126" t="s">
        <v>130</v>
      </c>
      <c r="B37" s="153"/>
      <c r="D37" s="436"/>
      <c r="E37" s="440"/>
      <c r="F37" s="153"/>
      <c r="G37" s="441"/>
      <c r="H37" s="436"/>
      <c r="I37" s="440"/>
      <c r="J37" s="153"/>
      <c r="K37" s="441"/>
      <c r="L37" s="436"/>
      <c r="M37" s="440"/>
      <c r="N37" s="153"/>
      <c r="O37" s="441"/>
      <c r="P37" s="436"/>
      <c r="Q37" s="440"/>
      <c r="R37" s="153"/>
      <c r="S37" s="441"/>
      <c r="T37" s="436"/>
      <c r="U37" s="440"/>
      <c r="V37" s="153"/>
      <c r="W37" s="441"/>
      <c r="X37" s="436"/>
      <c r="Y37" s="440"/>
      <c r="Z37" s="153"/>
      <c r="AA37" s="441"/>
      <c r="AB37" s="445"/>
      <c r="AC37" s="448"/>
    </row>
    <row r="38" spans="1:30" ht="13.5">
      <c r="B38" s="189" t="s">
        <v>123</v>
      </c>
      <c r="C38" s="153"/>
      <c r="D38" s="436">
        <v>72</v>
      </c>
      <c r="E38" s="437" t="s">
        <v>179</v>
      </c>
      <c r="F38" s="153">
        <v>61</v>
      </c>
      <c r="G38" s="442" t="s">
        <v>179</v>
      </c>
      <c r="H38" s="436">
        <v>63</v>
      </c>
      <c r="I38" s="437" t="s">
        <v>179</v>
      </c>
      <c r="J38" s="153">
        <v>64</v>
      </c>
      <c r="K38" s="442" t="s">
        <v>179</v>
      </c>
      <c r="L38" s="436">
        <v>60</v>
      </c>
      <c r="M38" s="437" t="s">
        <v>179</v>
      </c>
      <c r="N38" s="153">
        <v>70</v>
      </c>
      <c r="O38" s="442" t="s">
        <v>179</v>
      </c>
      <c r="P38" s="436">
        <v>71</v>
      </c>
      <c r="Q38" s="437" t="s">
        <v>179</v>
      </c>
      <c r="R38" s="153">
        <v>68</v>
      </c>
      <c r="S38" s="442" t="s">
        <v>179</v>
      </c>
      <c r="T38" s="436">
        <v>64</v>
      </c>
      <c r="U38" s="437" t="s">
        <v>179</v>
      </c>
      <c r="V38" s="153">
        <v>64</v>
      </c>
      <c r="W38" s="442" t="s">
        <v>179</v>
      </c>
      <c r="X38" s="436">
        <v>61</v>
      </c>
      <c r="Y38" s="437" t="s">
        <v>179</v>
      </c>
      <c r="Z38" s="153">
        <v>62</v>
      </c>
      <c r="AA38" s="442" t="s">
        <v>179</v>
      </c>
      <c r="AB38" s="445">
        <f>D38+F38+H38+J38+L38+N38+P38+R38+T38+V38+X38+Z38</f>
        <v>780</v>
      </c>
      <c r="AC38" s="448">
        <f>AB38/AB40</f>
        <v>0.78</v>
      </c>
      <c r="AD38" s="202" t="s">
        <v>122</v>
      </c>
    </row>
    <row r="39" spans="1:30" ht="13.5">
      <c r="B39" s="189" t="s">
        <v>20</v>
      </c>
      <c r="D39" s="436">
        <v>20</v>
      </c>
      <c r="E39" s="437" t="s">
        <v>179</v>
      </c>
      <c r="F39" s="153">
        <v>19</v>
      </c>
      <c r="G39" s="442" t="s">
        <v>179</v>
      </c>
      <c r="H39" s="436">
        <v>17</v>
      </c>
      <c r="I39" s="437" t="s">
        <v>179</v>
      </c>
      <c r="J39" s="153">
        <v>16</v>
      </c>
      <c r="K39" s="442" t="s">
        <v>179</v>
      </c>
      <c r="L39" s="436">
        <v>18</v>
      </c>
      <c r="M39" s="437" t="s">
        <v>179</v>
      </c>
      <c r="N39" s="153">
        <v>21</v>
      </c>
      <c r="O39" s="442" t="s">
        <v>179</v>
      </c>
      <c r="P39" s="436">
        <v>17</v>
      </c>
      <c r="Q39" s="437" t="s">
        <v>179</v>
      </c>
      <c r="R39" s="153">
        <v>17</v>
      </c>
      <c r="S39" s="442" t="s">
        <v>179</v>
      </c>
      <c r="T39" s="436">
        <v>18</v>
      </c>
      <c r="U39" s="437" t="s">
        <v>179</v>
      </c>
      <c r="V39" s="153">
        <v>18</v>
      </c>
      <c r="W39" s="442" t="s">
        <v>179</v>
      </c>
      <c r="X39" s="436">
        <v>19</v>
      </c>
      <c r="Y39" s="437" t="s">
        <v>179</v>
      </c>
      <c r="Z39" s="153">
        <v>20</v>
      </c>
      <c r="AA39" s="442" t="s">
        <v>179</v>
      </c>
      <c r="AB39" s="445">
        <f>D39+F39+H39+J39+L39+N39+P39+R39+T39+V39+X39+Z39</f>
        <v>220</v>
      </c>
      <c r="AC39" s="448">
        <f>AB39/AB40</f>
        <v>0.22</v>
      </c>
      <c r="AD39" s="202" t="s">
        <v>122</v>
      </c>
    </row>
    <row r="40" spans="1:30">
      <c r="B40" s="154" t="s">
        <v>0</v>
      </c>
      <c r="D40" s="438">
        <f t="shared" ref="D40:L40" si="12">SUM(D38:D39)</f>
        <v>92</v>
      </c>
      <c r="E40" s="439"/>
      <c r="F40" s="200">
        <f t="shared" si="12"/>
        <v>80</v>
      </c>
      <c r="G40" s="443"/>
      <c r="H40" s="438">
        <f t="shared" si="12"/>
        <v>80</v>
      </c>
      <c r="I40" s="439"/>
      <c r="J40" s="200">
        <f t="shared" si="12"/>
        <v>80</v>
      </c>
      <c r="K40" s="443"/>
      <c r="L40" s="438">
        <f t="shared" si="12"/>
        <v>78</v>
      </c>
      <c r="M40" s="439"/>
      <c r="N40" s="200">
        <f>SUM(N38:N39)</f>
        <v>91</v>
      </c>
      <c r="O40" s="443"/>
      <c r="P40" s="438">
        <f t="shared" ref="P40:Z40" si="13">SUM(P38:P39)</f>
        <v>88</v>
      </c>
      <c r="Q40" s="439"/>
      <c r="R40" s="200">
        <f t="shared" si="13"/>
        <v>85</v>
      </c>
      <c r="S40" s="443"/>
      <c r="T40" s="438">
        <f t="shared" si="13"/>
        <v>82</v>
      </c>
      <c r="U40" s="439"/>
      <c r="V40" s="200">
        <f t="shared" si="13"/>
        <v>82</v>
      </c>
      <c r="W40" s="443"/>
      <c r="X40" s="438">
        <f t="shared" si="13"/>
        <v>80</v>
      </c>
      <c r="Y40" s="439"/>
      <c r="Z40" s="200">
        <f t="shared" si="13"/>
        <v>82</v>
      </c>
      <c r="AA40" s="443"/>
      <c r="AB40" s="446">
        <f>SUM(AB38:AB39)</f>
        <v>1000</v>
      </c>
      <c r="AC40" s="449">
        <f>SUM(AC38:AC39)</f>
        <v>1</v>
      </c>
    </row>
    <row r="43" spans="1:30">
      <c r="A43" s="63" t="s">
        <v>57</v>
      </c>
      <c r="B43" s="156"/>
    </row>
    <row r="44" spans="1:30" ht="15.75">
      <c r="A44" s="414" t="s">
        <v>179</v>
      </c>
      <c r="B44" s="64" t="s">
        <v>131</v>
      </c>
    </row>
    <row r="45" spans="1:30" ht="15">
      <c r="A45" s="209"/>
    </row>
    <row r="46" spans="1:30" ht="16.5">
      <c r="A46" s="210" t="s">
        <v>122</v>
      </c>
      <c r="B46" s="64" t="s">
        <v>132</v>
      </c>
    </row>
    <row r="49" spans="1:1" ht="15.75">
      <c r="A49" s="157" t="s">
        <v>133</v>
      </c>
    </row>
  </sheetData>
  <phoneticPr fontId="55" type="noConversion"/>
  <printOptions horizontalCentered="1"/>
  <pageMargins left="0" right="0" top="0.75" bottom="0" header="0.5" footer="0.25"/>
  <pageSetup scale="75" orientation="landscape" horizontalDpi="4294967292" verticalDpi="300" r:id="rId1"/>
  <headerFooter alignWithMargins="0">
    <oddHeader>&amp;R&amp;"Courier New,Bold"&amp;14ATTACHMENT II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55"/>
  <sheetViews>
    <sheetView workbookViewId="0">
      <selection activeCell="AG51" sqref="AG51"/>
    </sheetView>
  </sheetViews>
  <sheetFormatPr defaultRowHeight="12.75"/>
  <cols>
    <col min="1" max="1" width="1.42578125" customWidth="1"/>
    <col min="2" max="2" width="6.7109375" customWidth="1"/>
    <col min="3" max="3" width="40.7109375" customWidth="1"/>
    <col min="4" max="34" width="4.85546875" customWidth="1"/>
  </cols>
  <sheetData>
    <row r="1" spans="2:41" ht="6.95" customHeight="1">
      <c r="AJ1" s="153"/>
      <c r="AK1" s="153"/>
      <c r="AL1" s="153"/>
      <c r="AM1" s="153"/>
      <c r="AN1" s="153"/>
      <c r="AO1" s="153"/>
    </row>
    <row r="2" spans="2:41" ht="18">
      <c r="B2" s="335" t="s">
        <v>153</v>
      </c>
      <c r="D2" s="336"/>
      <c r="E2" s="336"/>
      <c r="F2" s="336"/>
      <c r="G2" s="336"/>
      <c r="H2" s="461" t="s">
        <v>154</v>
      </c>
      <c r="I2" s="461"/>
      <c r="J2" s="461"/>
      <c r="K2" s="461"/>
      <c r="L2" s="336"/>
      <c r="P2" s="336"/>
      <c r="Q2" s="337"/>
      <c r="R2" s="338"/>
      <c r="S2" s="338"/>
      <c r="T2" s="336"/>
      <c r="U2" s="336"/>
      <c r="V2" s="339"/>
      <c r="W2" s="340" t="s">
        <v>155</v>
      </c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153"/>
      <c r="AK2" s="153"/>
      <c r="AL2" s="153"/>
      <c r="AM2" s="153"/>
      <c r="AN2" s="153"/>
      <c r="AO2" s="153"/>
    </row>
    <row r="3" spans="2:41" ht="2.1" customHeight="1">
      <c r="B3" s="341"/>
      <c r="C3" s="342"/>
      <c r="D3" s="343"/>
      <c r="E3" s="343"/>
      <c r="F3" s="344"/>
      <c r="H3" s="345"/>
      <c r="I3" s="346"/>
      <c r="J3" s="343"/>
      <c r="K3" s="344"/>
      <c r="P3" s="336"/>
      <c r="Q3" s="338"/>
      <c r="R3" s="338"/>
      <c r="S3" s="338"/>
      <c r="T3" s="336"/>
      <c r="U3" s="336"/>
      <c r="V3" s="336"/>
      <c r="W3" s="345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4"/>
      <c r="AJ3" s="153"/>
      <c r="AK3" s="153"/>
      <c r="AL3" s="153"/>
      <c r="AM3" s="153"/>
      <c r="AN3" s="153"/>
      <c r="AO3" s="153"/>
    </row>
    <row r="4" spans="2:41" ht="26.1" customHeight="1">
      <c r="B4" s="347"/>
      <c r="C4" s="348" t="s">
        <v>156</v>
      </c>
      <c r="D4" s="349"/>
      <c r="E4" s="349"/>
      <c r="F4" s="350"/>
      <c r="H4" s="462" t="s">
        <v>185</v>
      </c>
      <c r="I4" s="463"/>
      <c r="J4" s="463"/>
      <c r="K4" s="464"/>
      <c r="P4" s="336"/>
      <c r="Q4" s="338"/>
      <c r="R4" s="338"/>
      <c r="S4" s="338"/>
      <c r="T4" s="336"/>
      <c r="U4" s="336"/>
      <c r="V4" s="336"/>
      <c r="W4" s="351"/>
      <c r="X4" s="352" t="s">
        <v>157</v>
      </c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50"/>
    </row>
    <row r="5" spans="2:41" ht="8.1" customHeight="1"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</row>
    <row r="6" spans="2:41" ht="9.9499999999999993" customHeight="1" thickBot="1"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53"/>
    </row>
    <row r="7" spans="2:41" ht="19.5" thickTop="1" thickBot="1">
      <c r="B7" s="354" t="s">
        <v>120</v>
      </c>
      <c r="C7" s="355"/>
      <c r="D7" s="356" t="s">
        <v>158</v>
      </c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8"/>
      <c r="AI7" s="359" t="s">
        <v>0</v>
      </c>
    </row>
    <row r="8" spans="2:41" ht="19.5" thickTop="1" thickBot="1">
      <c r="B8" s="360" t="s">
        <v>159</v>
      </c>
      <c r="C8" s="361"/>
      <c r="D8" s="450">
        <v>1</v>
      </c>
      <c r="E8" s="409">
        <v>2</v>
      </c>
      <c r="F8" s="409">
        <v>3</v>
      </c>
      <c r="G8" s="409">
        <v>4</v>
      </c>
      <c r="H8" s="409">
        <v>5</v>
      </c>
      <c r="I8" s="409">
        <v>6</v>
      </c>
      <c r="J8" s="362">
        <v>7</v>
      </c>
      <c r="K8" s="362">
        <v>8</v>
      </c>
      <c r="L8" s="409">
        <v>9</v>
      </c>
      <c r="M8" s="409">
        <v>10</v>
      </c>
      <c r="N8" s="409">
        <v>11</v>
      </c>
      <c r="O8" s="409">
        <v>12</v>
      </c>
      <c r="P8" s="409">
        <v>13</v>
      </c>
      <c r="Q8" s="362">
        <v>14</v>
      </c>
      <c r="R8" s="362">
        <v>15</v>
      </c>
      <c r="S8" s="409">
        <v>16</v>
      </c>
      <c r="T8" s="409">
        <v>17</v>
      </c>
      <c r="U8" s="409">
        <v>18</v>
      </c>
      <c r="V8" s="409">
        <v>19</v>
      </c>
      <c r="W8" s="409">
        <v>20</v>
      </c>
      <c r="X8" s="362">
        <v>21</v>
      </c>
      <c r="Y8" s="362">
        <v>22</v>
      </c>
      <c r="Z8" s="409">
        <v>23</v>
      </c>
      <c r="AA8" s="409">
        <v>24</v>
      </c>
      <c r="AB8" s="409">
        <v>25</v>
      </c>
      <c r="AC8" s="409">
        <v>26</v>
      </c>
      <c r="AD8" s="409">
        <v>27</v>
      </c>
      <c r="AE8" s="362">
        <v>28</v>
      </c>
      <c r="AF8" s="420">
        <v>29</v>
      </c>
      <c r="AG8" s="420">
        <v>30</v>
      </c>
      <c r="AH8" s="421">
        <v>31</v>
      </c>
      <c r="AI8" s="363" t="s">
        <v>10</v>
      </c>
    </row>
    <row r="9" spans="2:41" ht="16.5" customHeight="1" thickTop="1">
      <c r="B9" s="364" t="s">
        <v>160</v>
      </c>
      <c r="C9" s="365"/>
      <c r="D9" s="366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67"/>
      <c r="Z9" s="367"/>
      <c r="AA9" s="367"/>
      <c r="AB9" s="367"/>
      <c r="AC9" s="367"/>
      <c r="AD9" s="367"/>
      <c r="AE9" s="367"/>
      <c r="AF9" s="367"/>
      <c r="AG9" s="367"/>
      <c r="AH9" s="368"/>
      <c r="AI9" s="369"/>
    </row>
    <row r="10" spans="2:41" ht="16.5">
      <c r="B10" s="370"/>
      <c r="C10" s="371" t="s">
        <v>161</v>
      </c>
      <c r="D10" s="372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373"/>
      <c r="Z10" s="373"/>
      <c r="AA10" s="373"/>
      <c r="AB10" s="373"/>
      <c r="AC10" s="373"/>
      <c r="AD10" s="373"/>
      <c r="AE10" s="373"/>
      <c r="AF10" s="429"/>
      <c r="AG10" s="429"/>
      <c r="AH10" s="429"/>
      <c r="AI10" s="374">
        <f>SUM(D10:AH10)</f>
        <v>0</v>
      </c>
    </row>
    <row r="11" spans="2:41" ht="17.25" thickBot="1">
      <c r="B11" s="375"/>
      <c r="C11" s="376" t="s">
        <v>162</v>
      </c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7"/>
      <c r="AC11" s="377"/>
      <c r="AD11" s="377"/>
      <c r="AE11" s="377"/>
      <c r="AF11" s="430"/>
      <c r="AG11" s="430"/>
      <c r="AH11" s="430"/>
      <c r="AI11" s="374">
        <f>SUM(D11:AH11)</f>
        <v>0</v>
      </c>
    </row>
    <row r="12" spans="2:41" ht="16.5">
      <c r="B12" s="378" t="s">
        <v>13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381"/>
      <c r="N12" s="381"/>
      <c r="O12" s="381"/>
      <c r="P12" s="381"/>
      <c r="Q12" s="381"/>
      <c r="R12" s="381"/>
      <c r="S12" s="381"/>
      <c r="T12" s="381"/>
      <c r="U12" s="381"/>
      <c r="V12" s="381"/>
      <c r="W12" s="381"/>
      <c r="X12" s="381"/>
      <c r="Y12" s="381"/>
      <c r="Z12" s="381"/>
      <c r="AA12" s="381"/>
      <c r="AB12" s="381"/>
      <c r="AC12" s="381"/>
      <c r="AD12" s="381"/>
      <c r="AE12" s="381"/>
      <c r="AF12" s="381"/>
      <c r="AG12" s="381"/>
      <c r="AH12" s="368"/>
      <c r="AI12" s="382"/>
    </row>
    <row r="13" spans="2:41" ht="16.5">
      <c r="B13" s="370"/>
      <c r="C13" s="371" t="s">
        <v>161</v>
      </c>
      <c r="D13" s="372"/>
      <c r="E13" s="373">
        <v>10</v>
      </c>
      <c r="F13" s="373"/>
      <c r="G13" s="373"/>
      <c r="H13" s="373"/>
      <c r="I13" s="372"/>
      <c r="J13" s="373">
        <v>5</v>
      </c>
      <c r="K13" s="373"/>
      <c r="L13" s="373">
        <v>9</v>
      </c>
      <c r="M13" s="373">
        <v>9</v>
      </c>
      <c r="N13" s="373">
        <v>8</v>
      </c>
      <c r="O13" s="373">
        <v>9</v>
      </c>
      <c r="P13" s="373">
        <v>7.5</v>
      </c>
      <c r="Q13" s="373">
        <v>7</v>
      </c>
      <c r="R13" s="373"/>
      <c r="S13" s="373">
        <v>8.5</v>
      </c>
      <c r="T13" s="373">
        <v>8.5</v>
      </c>
      <c r="U13" s="373">
        <v>9</v>
      </c>
      <c r="V13" s="373">
        <v>9</v>
      </c>
      <c r="W13" s="373">
        <v>9</v>
      </c>
      <c r="X13" s="373">
        <v>9</v>
      </c>
      <c r="Y13" s="373"/>
      <c r="Z13" s="373">
        <v>9</v>
      </c>
      <c r="AA13" s="373">
        <v>10</v>
      </c>
      <c r="AB13" s="373">
        <v>9</v>
      </c>
      <c r="AC13" s="373">
        <v>7</v>
      </c>
      <c r="AD13" s="373">
        <v>9</v>
      </c>
      <c r="AE13" s="373">
        <v>8.5</v>
      </c>
      <c r="AF13" s="429"/>
      <c r="AG13" s="429"/>
      <c r="AH13" s="431"/>
      <c r="AI13" s="374">
        <f>SUM(D13:AH13)</f>
        <v>170</v>
      </c>
    </row>
    <row r="14" spans="2:41" ht="17.25" thickBot="1">
      <c r="B14" s="375"/>
      <c r="C14" s="376" t="s">
        <v>162</v>
      </c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77"/>
      <c r="AF14" s="430"/>
      <c r="AG14" s="430"/>
      <c r="AH14" s="432"/>
      <c r="AI14" s="374">
        <f>SUM(D14:AH14)</f>
        <v>0</v>
      </c>
    </row>
    <row r="15" spans="2:41" ht="16.5">
      <c r="B15" s="378" t="s">
        <v>14</v>
      </c>
      <c r="C15" s="371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1"/>
      <c r="Q15" s="381"/>
      <c r="R15" s="381"/>
      <c r="S15" s="381"/>
      <c r="T15" s="381"/>
      <c r="U15" s="381"/>
      <c r="V15" s="381"/>
      <c r="W15" s="381"/>
      <c r="X15" s="381"/>
      <c r="Y15" s="381"/>
      <c r="Z15" s="381"/>
      <c r="AA15" s="381"/>
      <c r="AB15" s="381"/>
      <c r="AC15" s="381"/>
      <c r="AD15" s="381"/>
      <c r="AE15" s="381"/>
      <c r="AF15" s="381"/>
      <c r="AG15" s="381"/>
      <c r="AH15" s="368"/>
      <c r="AI15" s="382"/>
    </row>
    <row r="16" spans="2:41" ht="16.5">
      <c r="B16" s="370"/>
      <c r="C16" s="371" t="s">
        <v>161</v>
      </c>
      <c r="D16" s="372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373"/>
      <c r="Z16" s="373"/>
      <c r="AA16" s="373"/>
      <c r="AB16" s="373"/>
      <c r="AC16" s="373"/>
      <c r="AD16" s="373"/>
      <c r="AE16" s="373"/>
      <c r="AF16" s="429"/>
      <c r="AG16" s="429"/>
      <c r="AH16" s="431"/>
      <c r="AI16" s="374">
        <f>SUM(D16:AH16)</f>
        <v>0</v>
      </c>
    </row>
    <row r="17" spans="2:35" ht="17.25" thickBot="1">
      <c r="B17" s="375"/>
      <c r="C17" s="376" t="s">
        <v>162</v>
      </c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430"/>
      <c r="AG17" s="430"/>
      <c r="AH17" s="432"/>
      <c r="AI17" s="374">
        <f>SUM(D17:AH17)</f>
        <v>0</v>
      </c>
    </row>
    <row r="18" spans="2:35" ht="16.5">
      <c r="B18" s="378" t="s">
        <v>15</v>
      </c>
      <c r="C18" s="383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1"/>
      <c r="X18" s="381"/>
      <c r="Y18" s="381"/>
      <c r="Z18" s="381"/>
      <c r="AA18" s="381"/>
      <c r="AB18" s="381"/>
      <c r="AC18" s="381"/>
      <c r="AD18" s="381"/>
      <c r="AE18" s="381"/>
      <c r="AF18" s="381"/>
      <c r="AG18" s="381"/>
      <c r="AH18" s="368"/>
      <c r="AI18" s="382"/>
    </row>
    <row r="19" spans="2:35" ht="16.5">
      <c r="B19" s="370"/>
      <c r="C19" s="371" t="s">
        <v>161</v>
      </c>
      <c r="D19" s="372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429"/>
      <c r="AG19" s="429"/>
      <c r="AH19" s="431"/>
      <c r="AI19" s="374">
        <f>SUM(D19:AH19)</f>
        <v>0</v>
      </c>
    </row>
    <row r="20" spans="2:35" ht="17.25" thickBot="1">
      <c r="B20" s="375"/>
      <c r="C20" s="376" t="s">
        <v>162</v>
      </c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77"/>
      <c r="AF20" s="430"/>
      <c r="AG20" s="430"/>
      <c r="AH20" s="432"/>
      <c r="AI20" s="374">
        <f>SUM(D20:AH20)</f>
        <v>0</v>
      </c>
    </row>
    <row r="21" spans="2:35" ht="16.5">
      <c r="B21" s="378" t="s">
        <v>16</v>
      </c>
      <c r="C21" s="383"/>
      <c r="D21" s="381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81"/>
      <c r="T21" s="381"/>
      <c r="U21" s="381"/>
      <c r="V21" s="381"/>
      <c r="W21" s="381"/>
      <c r="X21" s="381"/>
      <c r="Y21" s="381"/>
      <c r="Z21" s="381"/>
      <c r="AA21" s="381"/>
      <c r="AB21" s="381"/>
      <c r="AC21" s="381"/>
      <c r="AD21" s="381"/>
      <c r="AE21" s="381"/>
      <c r="AF21" s="381"/>
      <c r="AG21" s="381"/>
      <c r="AH21" s="368"/>
      <c r="AI21" s="382"/>
    </row>
    <row r="22" spans="2:35" ht="16.5">
      <c r="B22" s="370"/>
      <c r="C22" s="371" t="s">
        <v>161</v>
      </c>
      <c r="D22" s="372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A22" s="373"/>
      <c r="AB22" s="373"/>
      <c r="AC22" s="373"/>
      <c r="AD22" s="373"/>
      <c r="AE22" s="373"/>
      <c r="AF22" s="429"/>
      <c r="AG22" s="429"/>
      <c r="AH22" s="431"/>
      <c r="AI22" s="374">
        <f>SUM(D22:AH22)</f>
        <v>0</v>
      </c>
    </row>
    <row r="23" spans="2:35" ht="17.25" thickBot="1">
      <c r="B23" s="375"/>
      <c r="C23" s="376" t="s">
        <v>162</v>
      </c>
      <c r="D23" s="377"/>
      <c r="E23" s="377"/>
      <c r="F23" s="377"/>
      <c r="G23" s="377"/>
      <c r="H23" s="377"/>
      <c r="I23" s="377"/>
      <c r="J23" s="377"/>
      <c r="K23" s="377"/>
      <c r="L23" s="377"/>
      <c r="M23" s="377"/>
      <c r="N23" s="377"/>
      <c r="O23" s="377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77"/>
      <c r="AA23" s="377"/>
      <c r="AB23" s="377"/>
      <c r="AC23" s="377"/>
      <c r="AD23" s="377"/>
      <c r="AE23" s="377"/>
      <c r="AF23" s="430"/>
      <c r="AG23" s="430"/>
      <c r="AH23" s="432"/>
      <c r="AI23" s="374">
        <f>SUM(D23:AH23)</f>
        <v>0</v>
      </c>
    </row>
    <row r="24" spans="2:35" ht="16.5">
      <c r="B24" s="378" t="s">
        <v>163</v>
      </c>
      <c r="C24" s="383"/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1"/>
      <c r="Z24" s="381"/>
      <c r="AA24" s="381"/>
      <c r="AB24" s="381"/>
      <c r="AC24" s="381"/>
      <c r="AD24" s="381"/>
      <c r="AE24" s="381"/>
      <c r="AF24" s="381"/>
      <c r="AG24" s="381"/>
      <c r="AH24" s="368"/>
      <c r="AI24" s="382"/>
    </row>
    <row r="25" spans="2:35" ht="16.5">
      <c r="B25" s="370"/>
      <c r="C25" s="371" t="s">
        <v>161</v>
      </c>
      <c r="D25" s="372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>
        <v>1.5</v>
      </c>
      <c r="Q25" s="373"/>
      <c r="R25" s="373"/>
      <c r="S25" s="373">
        <v>1</v>
      </c>
      <c r="T25" s="373"/>
      <c r="U25" s="373"/>
      <c r="V25" s="373">
        <v>1</v>
      </c>
      <c r="W25" s="373">
        <v>1</v>
      </c>
      <c r="X25" s="373"/>
      <c r="Y25" s="373"/>
      <c r="Z25" s="373"/>
      <c r="AA25" s="373"/>
      <c r="AB25" s="373"/>
      <c r="AC25" s="373"/>
      <c r="AD25" s="373">
        <v>1</v>
      </c>
      <c r="AE25" s="373">
        <v>0.5</v>
      </c>
      <c r="AF25" s="429"/>
      <c r="AG25" s="429"/>
      <c r="AH25" s="431"/>
      <c r="AI25" s="374">
        <f>SUM(D25:AH25)</f>
        <v>6</v>
      </c>
    </row>
    <row r="26" spans="2:35" ht="17.25" thickBot="1">
      <c r="B26" s="375"/>
      <c r="C26" s="376" t="s">
        <v>162</v>
      </c>
      <c r="D26" s="377"/>
      <c r="E26" s="377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77"/>
      <c r="R26" s="377"/>
      <c r="S26" s="377"/>
      <c r="T26" s="377"/>
      <c r="U26" s="377"/>
      <c r="V26" s="377"/>
      <c r="W26" s="377"/>
      <c r="X26" s="377"/>
      <c r="Y26" s="377"/>
      <c r="Z26" s="377"/>
      <c r="AA26" s="377"/>
      <c r="AB26" s="377"/>
      <c r="AC26" s="377"/>
      <c r="AD26" s="377"/>
      <c r="AE26" s="377"/>
      <c r="AF26" s="430"/>
      <c r="AG26" s="430"/>
      <c r="AH26" s="432"/>
      <c r="AI26" s="374">
        <f>SUM(D26:AH26)</f>
        <v>0</v>
      </c>
    </row>
    <row r="27" spans="2:35" ht="16.5">
      <c r="B27" s="378" t="s">
        <v>164</v>
      </c>
      <c r="C27" s="383"/>
      <c r="D27" s="381"/>
      <c r="E27" s="381"/>
      <c r="F27" s="381"/>
      <c r="G27" s="381"/>
      <c r="H27" s="381"/>
      <c r="I27" s="381"/>
      <c r="J27" s="381"/>
      <c r="K27" s="381"/>
      <c r="L27" s="381"/>
      <c r="M27" s="381"/>
      <c r="N27" s="381"/>
      <c r="O27" s="381"/>
      <c r="P27" s="381"/>
      <c r="Q27" s="381"/>
      <c r="R27" s="381"/>
      <c r="S27" s="381"/>
      <c r="T27" s="381"/>
      <c r="U27" s="381"/>
      <c r="V27" s="381"/>
      <c r="W27" s="381"/>
      <c r="X27" s="381"/>
      <c r="Y27" s="381"/>
      <c r="Z27" s="381"/>
      <c r="AA27" s="381"/>
      <c r="AB27" s="381"/>
      <c r="AC27" s="381"/>
      <c r="AD27" s="381"/>
      <c r="AE27" s="381"/>
      <c r="AF27" s="381"/>
      <c r="AG27" s="381"/>
      <c r="AH27" s="368"/>
      <c r="AI27" s="382"/>
    </row>
    <row r="28" spans="2:35" ht="16.5">
      <c r="B28" s="370"/>
      <c r="C28" s="371" t="s">
        <v>161</v>
      </c>
      <c r="D28" s="373"/>
      <c r="E28" s="373"/>
      <c r="F28" s="373">
        <v>9</v>
      </c>
      <c r="G28" s="373">
        <v>9</v>
      </c>
      <c r="H28" s="373">
        <v>9</v>
      </c>
      <c r="I28" s="373">
        <v>9</v>
      </c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373"/>
      <c r="AB28" s="373"/>
      <c r="AC28" s="373"/>
      <c r="AD28" s="373"/>
      <c r="AE28" s="373"/>
      <c r="AF28" s="429"/>
      <c r="AG28" s="429"/>
      <c r="AH28" s="431"/>
      <c r="AI28" s="374">
        <f>SUM(D28:AH28)</f>
        <v>36</v>
      </c>
    </row>
    <row r="29" spans="2:35" ht="17.25" thickBot="1">
      <c r="B29" s="375"/>
      <c r="C29" s="376" t="s">
        <v>162</v>
      </c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7"/>
      <c r="P29" s="377"/>
      <c r="Q29" s="377"/>
      <c r="R29" s="377"/>
      <c r="S29" s="377"/>
      <c r="T29" s="377"/>
      <c r="U29" s="377"/>
      <c r="V29" s="377"/>
      <c r="W29" s="377"/>
      <c r="X29" s="377"/>
      <c r="Y29" s="377"/>
      <c r="Z29" s="377"/>
      <c r="AA29" s="377"/>
      <c r="AB29" s="377"/>
      <c r="AC29" s="377"/>
      <c r="AD29" s="377"/>
      <c r="AE29" s="377"/>
      <c r="AF29" s="430"/>
      <c r="AG29" s="430"/>
      <c r="AH29" s="432"/>
      <c r="AI29" s="374">
        <f>SUM(D29:AH29)</f>
        <v>0</v>
      </c>
    </row>
    <row r="30" spans="2:35" ht="16.5">
      <c r="B30" s="378" t="s">
        <v>165</v>
      </c>
      <c r="C30" s="383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81"/>
      <c r="AB30" s="381"/>
      <c r="AC30" s="381"/>
      <c r="AD30" s="381"/>
      <c r="AE30" s="381"/>
      <c r="AF30" s="381"/>
      <c r="AG30" s="381"/>
      <c r="AH30" s="368"/>
      <c r="AI30" s="382"/>
    </row>
    <row r="31" spans="2:35" ht="16.5">
      <c r="B31" s="370"/>
      <c r="C31" s="371" t="s">
        <v>161</v>
      </c>
      <c r="D31" s="372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429"/>
      <c r="AG31" s="429"/>
      <c r="AH31" s="431"/>
      <c r="AI31" s="374">
        <f>SUM(D31:AH31)</f>
        <v>0</v>
      </c>
    </row>
    <row r="32" spans="2:35" ht="17.25" thickBot="1">
      <c r="B32" s="375"/>
      <c r="C32" s="376" t="s">
        <v>162</v>
      </c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77"/>
      <c r="R32" s="377"/>
      <c r="S32" s="377"/>
      <c r="T32" s="377"/>
      <c r="U32" s="377"/>
      <c r="V32" s="377"/>
      <c r="W32" s="377"/>
      <c r="X32" s="377"/>
      <c r="Y32" s="377"/>
      <c r="Z32" s="377"/>
      <c r="AA32" s="377"/>
      <c r="AB32" s="377"/>
      <c r="AC32" s="377"/>
      <c r="AD32" s="377"/>
      <c r="AE32" s="377"/>
      <c r="AF32" s="430"/>
      <c r="AG32" s="430"/>
      <c r="AH32" s="432"/>
      <c r="AI32" s="374">
        <f>SUM(D32:AH32)</f>
        <v>0</v>
      </c>
    </row>
    <row r="33" spans="2:35" ht="16.5">
      <c r="B33" s="378" t="s">
        <v>166</v>
      </c>
      <c r="C33" s="383"/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  <c r="AA33" s="381"/>
      <c r="AB33" s="381"/>
      <c r="AC33" s="381"/>
      <c r="AD33" s="381"/>
      <c r="AE33" s="381"/>
      <c r="AF33" s="381"/>
      <c r="AG33" s="381"/>
      <c r="AH33" s="368"/>
      <c r="AI33" s="382"/>
    </row>
    <row r="34" spans="2:35" ht="16.5">
      <c r="B34" s="370"/>
      <c r="C34" s="371" t="s">
        <v>161</v>
      </c>
      <c r="D34" s="372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373"/>
      <c r="AC34" s="373"/>
      <c r="AD34" s="373"/>
      <c r="AE34" s="373"/>
      <c r="AF34" s="429"/>
      <c r="AG34" s="429"/>
      <c r="AH34" s="431"/>
      <c r="AI34" s="374">
        <f>SUM(D34:AH34)</f>
        <v>0</v>
      </c>
    </row>
    <row r="35" spans="2:35" ht="17.25" thickBot="1">
      <c r="B35" s="375"/>
      <c r="C35" s="376" t="s">
        <v>162</v>
      </c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77"/>
      <c r="R35" s="377"/>
      <c r="S35" s="377"/>
      <c r="T35" s="377"/>
      <c r="U35" s="377"/>
      <c r="V35" s="377"/>
      <c r="W35" s="377"/>
      <c r="X35" s="377"/>
      <c r="Y35" s="377"/>
      <c r="Z35" s="377"/>
      <c r="AA35" s="377"/>
      <c r="AB35" s="377"/>
      <c r="AC35" s="377"/>
      <c r="AD35" s="377"/>
      <c r="AE35" s="377"/>
      <c r="AF35" s="430"/>
      <c r="AG35" s="430"/>
      <c r="AH35" s="432"/>
      <c r="AI35" s="374">
        <f>SUM(D35:AH35)</f>
        <v>0</v>
      </c>
    </row>
    <row r="36" spans="2:35" ht="16.5">
      <c r="B36" s="378" t="s">
        <v>167</v>
      </c>
      <c r="C36" s="371"/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1"/>
      <c r="S36" s="381"/>
      <c r="T36" s="381"/>
      <c r="U36" s="381"/>
      <c r="V36" s="381"/>
      <c r="W36" s="381"/>
      <c r="X36" s="381"/>
      <c r="Y36" s="381"/>
      <c r="Z36" s="381"/>
      <c r="AA36" s="381"/>
      <c r="AB36" s="381"/>
      <c r="AC36" s="381"/>
      <c r="AD36" s="381"/>
      <c r="AE36" s="381"/>
      <c r="AF36" s="381"/>
      <c r="AG36" s="381"/>
      <c r="AH36" s="368"/>
      <c r="AI36" s="382"/>
    </row>
    <row r="37" spans="2:35" ht="16.5">
      <c r="B37" s="370"/>
      <c r="C37" s="371" t="s">
        <v>161</v>
      </c>
      <c r="D37" s="372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429"/>
      <c r="AG37" s="429"/>
      <c r="AH37" s="431"/>
      <c r="AI37" s="374">
        <f>SUM(D37:AH37)</f>
        <v>0</v>
      </c>
    </row>
    <row r="38" spans="2:35" ht="17.25" thickBot="1">
      <c r="B38" s="375"/>
      <c r="C38" s="376" t="s">
        <v>162</v>
      </c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430"/>
      <c r="AG38" s="430"/>
      <c r="AH38" s="432"/>
      <c r="AI38" s="374">
        <f>SUM(D38:AH38)</f>
        <v>0</v>
      </c>
    </row>
    <row r="39" spans="2:35" ht="16.5">
      <c r="B39" s="370"/>
      <c r="C39" s="371"/>
      <c r="D39" s="385"/>
      <c r="E39" s="410"/>
      <c r="F39" s="410"/>
      <c r="G39" s="410"/>
      <c r="H39" s="410"/>
      <c r="I39" s="410"/>
      <c r="J39" s="385"/>
      <c r="K39" s="385"/>
      <c r="L39" s="410"/>
      <c r="M39" s="410"/>
      <c r="N39" s="410"/>
      <c r="O39" s="410"/>
      <c r="P39" s="410"/>
      <c r="Q39" s="385"/>
      <c r="R39" s="385"/>
      <c r="S39" s="410"/>
      <c r="T39" s="410"/>
      <c r="U39" s="410"/>
      <c r="V39" s="410"/>
      <c r="W39" s="410"/>
      <c r="X39" s="385"/>
      <c r="Y39" s="385"/>
      <c r="Z39" s="410"/>
      <c r="AA39" s="410"/>
      <c r="AB39" s="410"/>
      <c r="AC39" s="410"/>
      <c r="AD39" s="410"/>
      <c r="AE39" s="385"/>
      <c r="AF39" s="422"/>
      <c r="AG39" s="422"/>
      <c r="AH39" s="422"/>
      <c r="AI39" s="386"/>
    </row>
    <row r="40" spans="2:35" ht="17.25" thickBot="1">
      <c r="B40" s="387" t="s">
        <v>168</v>
      </c>
      <c r="C40" s="388"/>
      <c r="D40" s="389">
        <f>SUM(D9:D38)</f>
        <v>0</v>
      </c>
      <c r="E40" s="411">
        <f>SUM(E9:E38)</f>
        <v>10</v>
      </c>
      <c r="F40" s="411">
        <f t="shared" ref="F40:AH40" si="0">SUM(F9:F38)</f>
        <v>9</v>
      </c>
      <c r="G40" s="411">
        <f>SUM(G9:G38)</f>
        <v>9</v>
      </c>
      <c r="H40" s="411">
        <f t="shared" si="0"/>
        <v>9</v>
      </c>
      <c r="I40" s="411">
        <f t="shared" si="0"/>
        <v>9</v>
      </c>
      <c r="J40" s="389">
        <f t="shared" si="0"/>
        <v>5</v>
      </c>
      <c r="K40" s="389">
        <f t="shared" si="0"/>
        <v>0</v>
      </c>
      <c r="L40" s="411">
        <f>SUM(L9:L38)</f>
        <v>9</v>
      </c>
      <c r="M40" s="411">
        <f t="shared" si="0"/>
        <v>9</v>
      </c>
      <c r="N40" s="411">
        <f>SUM(N9:N38)</f>
        <v>8</v>
      </c>
      <c r="O40" s="411">
        <f t="shared" si="0"/>
        <v>9</v>
      </c>
      <c r="P40" s="411">
        <f t="shared" si="0"/>
        <v>9</v>
      </c>
      <c r="Q40" s="389">
        <f t="shared" si="0"/>
        <v>7</v>
      </c>
      <c r="R40" s="389">
        <f t="shared" si="0"/>
        <v>0</v>
      </c>
      <c r="S40" s="411">
        <f>SUM(S9:S38)</f>
        <v>9.5</v>
      </c>
      <c r="T40" s="411">
        <f t="shared" si="0"/>
        <v>8.5</v>
      </c>
      <c r="U40" s="411">
        <f>SUM(U9:U38)</f>
        <v>9</v>
      </c>
      <c r="V40" s="411">
        <f t="shared" si="0"/>
        <v>10</v>
      </c>
      <c r="W40" s="411">
        <f t="shared" si="0"/>
        <v>10</v>
      </c>
      <c r="X40" s="389">
        <f t="shared" si="0"/>
        <v>9</v>
      </c>
      <c r="Y40" s="389">
        <f t="shared" si="0"/>
        <v>0</v>
      </c>
      <c r="Z40" s="411">
        <f t="shared" si="0"/>
        <v>9</v>
      </c>
      <c r="AA40" s="411">
        <f t="shared" si="0"/>
        <v>10</v>
      </c>
      <c r="AB40" s="411">
        <f>SUM(AB9:AB38)</f>
        <v>9</v>
      </c>
      <c r="AC40" s="411">
        <f t="shared" si="0"/>
        <v>7</v>
      </c>
      <c r="AD40" s="411">
        <f t="shared" si="0"/>
        <v>10</v>
      </c>
      <c r="AE40" s="389">
        <f t="shared" si="0"/>
        <v>9</v>
      </c>
      <c r="AF40" s="423">
        <f>SUM(AF9:AF38)</f>
        <v>0</v>
      </c>
      <c r="AG40" s="423">
        <f>SUM(AG9:AG38)</f>
        <v>0</v>
      </c>
      <c r="AH40" s="423">
        <f t="shared" si="0"/>
        <v>0</v>
      </c>
      <c r="AI40" s="390">
        <f>SUM(AI9:AI38)</f>
        <v>212</v>
      </c>
    </row>
    <row r="41" spans="2:35" ht="17.25" thickTop="1">
      <c r="B41" s="370"/>
      <c r="C41" s="371"/>
      <c r="D41" s="384"/>
      <c r="E41" s="410"/>
      <c r="F41" s="410"/>
      <c r="G41" s="384"/>
      <c r="H41" s="384"/>
      <c r="I41" s="384"/>
      <c r="J41" s="410"/>
      <c r="K41" s="410"/>
      <c r="L41" s="410"/>
      <c r="M41" s="410"/>
      <c r="N41" s="410"/>
      <c r="O41" s="384"/>
      <c r="P41" s="410"/>
      <c r="Q41" s="410"/>
      <c r="R41" s="410"/>
      <c r="S41" s="410"/>
      <c r="T41" s="410"/>
      <c r="U41" s="410"/>
      <c r="V41" s="384"/>
      <c r="W41" s="410"/>
      <c r="X41" s="410"/>
      <c r="Y41" s="410"/>
      <c r="Z41" s="410"/>
      <c r="AA41" s="410"/>
      <c r="AB41" s="410"/>
      <c r="AC41" s="410"/>
      <c r="AD41" s="410"/>
      <c r="AE41" s="410"/>
      <c r="AF41" s="422"/>
      <c r="AG41" s="422"/>
      <c r="AH41" s="422"/>
      <c r="AI41" s="386"/>
    </row>
    <row r="42" spans="2:35" ht="17.25" thickBot="1">
      <c r="B42" s="375" t="s">
        <v>169</v>
      </c>
      <c r="C42" s="376"/>
      <c r="D42" s="377"/>
      <c r="E42" s="425"/>
      <c r="F42" s="425"/>
      <c r="G42" s="377"/>
      <c r="H42" s="377"/>
      <c r="I42" s="377"/>
      <c r="J42" s="425"/>
      <c r="K42" s="425"/>
      <c r="L42" s="425"/>
      <c r="M42" s="425"/>
      <c r="N42" s="425"/>
      <c r="O42" s="377"/>
      <c r="P42" s="425"/>
      <c r="Q42" s="425"/>
      <c r="R42" s="425"/>
      <c r="S42" s="425"/>
      <c r="T42" s="425"/>
      <c r="U42" s="425"/>
      <c r="V42" s="377"/>
      <c r="W42" s="425"/>
      <c r="X42" s="425"/>
      <c r="Y42" s="425"/>
      <c r="Z42" s="425"/>
      <c r="AA42" s="425"/>
      <c r="AB42" s="425"/>
      <c r="AC42" s="425"/>
      <c r="AD42" s="425"/>
      <c r="AE42" s="425"/>
      <c r="AF42" s="430"/>
      <c r="AG42" s="430"/>
      <c r="AH42" s="430"/>
      <c r="AI42" s="391">
        <f>SUM(D42:AH42)</f>
        <v>0</v>
      </c>
    </row>
    <row r="43" spans="2:35" ht="16.5">
      <c r="B43" s="370"/>
      <c r="C43" s="371"/>
      <c r="D43" s="384"/>
      <c r="E43" s="410"/>
      <c r="F43" s="410"/>
      <c r="G43" s="384"/>
      <c r="H43" s="384"/>
      <c r="I43" s="384"/>
      <c r="J43" s="410"/>
      <c r="K43" s="410"/>
      <c r="L43" s="410"/>
      <c r="M43" s="410"/>
      <c r="N43" s="410"/>
      <c r="O43" s="384"/>
      <c r="P43" s="410"/>
      <c r="Q43" s="410"/>
      <c r="R43" s="410"/>
      <c r="S43" s="410"/>
      <c r="T43" s="410"/>
      <c r="U43" s="410"/>
      <c r="V43" s="384"/>
      <c r="W43" s="410"/>
      <c r="X43" s="410"/>
      <c r="Y43" s="410"/>
      <c r="Z43" s="410"/>
      <c r="AA43" s="410"/>
      <c r="AB43" s="410"/>
      <c r="AC43" s="410"/>
      <c r="AD43" s="410"/>
      <c r="AE43" s="410"/>
      <c r="AF43" s="422"/>
      <c r="AG43" s="422"/>
      <c r="AH43" s="422"/>
      <c r="AI43" s="386"/>
    </row>
    <row r="44" spans="2:35" ht="17.25" thickBot="1">
      <c r="B44" s="370" t="s">
        <v>170</v>
      </c>
      <c r="C44" s="371"/>
      <c r="D44" s="384"/>
      <c r="E44" s="410"/>
      <c r="F44" s="410"/>
      <c r="G44" s="384"/>
      <c r="H44" s="384"/>
      <c r="I44" s="384"/>
      <c r="J44" s="410"/>
      <c r="K44" s="410"/>
      <c r="L44" s="410"/>
      <c r="M44" s="410"/>
      <c r="N44" s="410"/>
      <c r="O44" s="384"/>
      <c r="P44" s="410"/>
      <c r="Q44" s="410"/>
      <c r="R44" s="384"/>
      <c r="S44" s="410"/>
      <c r="T44" s="410">
        <v>0.5</v>
      </c>
      <c r="U44" s="410"/>
      <c r="V44" s="384"/>
      <c r="W44" s="410"/>
      <c r="X44" s="410"/>
      <c r="Y44" s="410"/>
      <c r="Z44" s="410"/>
      <c r="AA44" s="410"/>
      <c r="AB44" s="410"/>
      <c r="AC44" s="410"/>
      <c r="AD44" s="410"/>
      <c r="AE44" s="410"/>
      <c r="AF44" s="422"/>
      <c r="AG44" s="422"/>
      <c r="AH44" s="422"/>
      <c r="AI44" s="390">
        <f>SUM(D44:AH44)</f>
        <v>0.5</v>
      </c>
    </row>
    <row r="45" spans="2:35" ht="15.75" thickTop="1">
      <c r="B45" s="392"/>
      <c r="C45" s="393"/>
      <c r="D45" s="394"/>
      <c r="E45" s="412"/>
      <c r="F45" s="412"/>
      <c r="G45" s="412"/>
      <c r="H45" s="412"/>
      <c r="I45" s="412"/>
      <c r="J45" s="394"/>
      <c r="K45" s="394"/>
      <c r="L45" s="412"/>
      <c r="M45" s="412"/>
      <c r="N45" s="412"/>
      <c r="O45" s="412"/>
      <c r="P45" s="412"/>
      <c r="Q45" s="394"/>
      <c r="R45" s="394"/>
      <c r="S45" s="412"/>
      <c r="T45" s="412"/>
      <c r="U45" s="412"/>
      <c r="V45" s="412"/>
      <c r="W45" s="412"/>
      <c r="X45" s="394"/>
      <c r="Y45" s="394"/>
      <c r="Z45" s="412"/>
      <c r="AA45" s="412"/>
      <c r="AB45" s="412"/>
      <c r="AC45" s="412"/>
      <c r="AD45" s="412"/>
      <c r="AE45" s="394"/>
      <c r="AF45" s="424"/>
      <c r="AG45" s="424"/>
      <c r="AH45" s="424"/>
      <c r="AI45" s="395"/>
    </row>
    <row r="46" spans="2:35" ht="18.75" thickBot="1">
      <c r="B46" s="360" t="s">
        <v>171</v>
      </c>
      <c r="C46" s="396"/>
      <c r="D46" s="389">
        <f>SUM(D39:D44)</f>
        <v>0</v>
      </c>
      <c r="E46" s="411">
        <f>SUM(E39:E44)</f>
        <v>10</v>
      </c>
      <c r="F46" s="411">
        <f t="shared" ref="F46:AH46" si="1">SUM(F39:F44)</f>
        <v>9</v>
      </c>
      <c r="G46" s="411">
        <f>SUM(G39:G44)</f>
        <v>9</v>
      </c>
      <c r="H46" s="411">
        <f t="shared" si="1"/>
        <v>9</v>
      </c>
      <c r="I46" s="411">
        <f t="shared" si="1"/>
        <v>9</v>
      </c>
      <c r="J46" s="389">
        <f t="shared" si="1"/>
        <v>5</v>
      </c>
      <c r="K46" s="389">
        <f t="shared" si="1"/>
        <v>0</v>
      </c>
      <c r="L46" s="411">
        <f>SUM(L39:L44)</f>
        <v>9</v>
      </c>
      <c r="M46" s="411">
        <f t="shared" si="1"/>
        <v>9</v>
      </c>
      <c r="N46" s="411">
        <f>SUM(N39:N44)</f>
        <v>8</v>
      </c>
      <c r="O46" s="411">
        <f t="shared" si="1"/>
        <v>9</v>
      </c>
      <c r="P46" s="411">
        <f t="shared" si="1"/>
        <v>9</v>
      </c>
      <c r="Q46" s="389">
        <f t="shared" si="1"/>
        <v>7</v>
      </c>
      <c r="R46" s="389">
        <f t="shared" si="1"/>
        <v>0</v>
      </c>
      <c r="S46" s="411">
        <f>SUM(S39:S44)</f>
        <v>9.5</v>
      </c>
      <c r="T46" s="411">
        <f t="shared" si="1"/>
        <v>9</v>
      </c>
      <c r="U46" s="411">
        <f>SUM(U39:U44)</f>
        <v>9</v>
      </c>
      <c r="V46" s="411">
        <f t="shared" si="1"/>
        <v>10</v>
      </c>
      <c r="W46" s="411">
        <f t="shared" si="1"/>
        <v>10</v>
      </c>
      <c r="X46" s="389">
        <f t="shared" si="1"/>
        <v>9</v>
      </c>
      <c r="Y46" s="389">
        <f t="shared" si="1"/>
        <v>0</v>
      </c>
      <c r="Z46" s="411">
        <f t="shared" si="1"/>
        <v>9</v>
      </c>
      <c r="AA46" s="411">
        <f t="shared" si="1"/>
        <v>10</v>
      </c>
      <c r="AB46" s="411">
        <f>SUM(AB39:AB44)</f>
        <v>9</v>
      </c>
      <c r="AC46" s="411">
        <f t="shared" si="1"/>
        <v>7</v>
      </c>
      <c r="AD46" s="411">
        <f>SUM(AD39:AD44)</f>
        <v>10</v>
      </c>
      <c r="AE46" s="389">
        <f t="shared" si="1"/>
        <v>9</v>
      </c>
      <c r="AF46" s="423">
        <f>SUM(AF39:AF44)</f>
        <v>0</v>
      </c>
      <c r="AG46" s="423">
        <f>SUM(AG39:AG44)</f>
        <v>0</v>
      </c>
      <c r="AH46" s="423">
        <f t="shared" si="1"/>
        <v>0</v>
      </c>
      <c r="AI46" s="390">
        <f>SUM(AI39:AI44)</f>
        <v>212.5</v>
      </c>
    </row>
    <row r="47" spans="2:35" ht="15.75" thickTop="1">
      <c r="C47" s="336"/>
      <c r="D47" s="336"/>
      <c r="E47" s="336"/>
      <c r="F47" s="336"/>
      <c r="G47" s="336"/>
      <c r="H47" s="336"/>
      <c r="I47" s="336"/>
      <c r="J47" s="336"/>
      <c r="K47" s="336"/>
      <c r="L47" s="336"/>
      <c r="M47" s="336"/>
      <c r="N47" s="336"/>
      <c r="O47" s="336"/>
      <c r="P47" s="336"/>
      <c r="Q47" s="336"/>
      <c r="R47" s="336"/>
      <c r="S47" s="336"/>
      <c r="T47" s="336"/>
      <c r="U47" s="336"/>
      <c r="V47" s="336"/>
      <c r="W47" s="336"/>
      <c r="X47" s="336"/>
      <c r="Y47" s="336"/>
      <c r="Z47" s="336"/>
      <c r="AA47" s="336"/>
      <c r="AB47" s="336"/>
      <c r="AC47" s="336"/>
      <c r="AD47" s="336"/>
      <c r="AE47" s="336"/>
      <c r="AF47" s="336"/>
      <c r="AG47" s="336"/>
      <c r="AH47" s="336"/>
      <c r="AI47" s="336"/>
    </row>
    <row r="48" spans="2:35" ht="15.75">
      <c r="B48" s="397" t="s">
        <v>172</v>
      </c>
      <c r="E48" s="336"/>
      <c r="F48" s="336"/>
      <c r="G48" s="336"/>
      <c r="H48" s="336"/>
      <c r="I48" s="336"/>
      <c r="J48" s="336"/>
      <c r="K48" s="336"/>
      <c r="L48" s="336"/>
      <c r="M48" s="336"/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336"/>
      <c r="Y48" s="336"/>
      <c r="Z48" s="336"/>
      <c r="AA48" s="336"/>
      <c r="AB48" s="336"/>
      <c r="AC48" s="336"/>
      <c r="AD48" s="336"/>
      <c r="AE48" s="336"/>
      <c r="AF48" s="336"/>
      <c r="AG48" s="336"/>
      <c r="AH48" s="336"/>
      <c r="AI48" s="336"/>
    </row>
    <row r="49" spans="2:35" ht="9.9499999999999993" customHeight="1">
      <c r="C49" s="336"/>
      <c r="D49" s="398"/>
      <c r="E49" s="336"/>
      <c r="F49" s="336"/>
      <c r="G49" s="336"/>
      <c r="H49" s="336"/>
      <c r="I49" s="336"/>
      <c r="J49" s="336"/>
      <c r="K49" s="336"/>
      <c r="L49" s="336"/>
      <c r="M49" s="336"/>
      <c r="N49" s="336"/>
      <c r="O49" s="336"/>
      <c r="P49" s="336"/>
      <c r="Q49" s="336"/>
      <c r="R49" s="336"/>
      <c r="S49" s="336"/>
      <c r="T49" s="336"/>
      <c r="U49" s="336"/>
      <c r="V49" s="336"/>
      <c r="W49" s="336"/>
      <c r="X49" s="336"/>
      <c r="Y49" s="336"/>
      <c r="Z49" s="336"/>
      <c r="AA49" s="336"/>
      <c r="AB49" s="336"/>
      <c r="AC49" s="336"/>
      <c r="AD49" s="336"/>
      <c r="AE49" s="336"/>
      <c r="AF49" s="336"/>
      <c r="AG49" s="336"/>
      <c r="AH49" s="336"/>
      <c r="AI49" s="336"/>
    </row>
    <row r="50" spans="2:35" ht="18" customHeight="1">
      <c r="B50" s="153"/>
      <c r="C50" s="399" t="s">
        <v>44</v>
      </c>
      <c r="D50" s="336"/>
      <c r="E50" s="336"/>
      <c r="F50" s="336"/>
      <c r="G50" s="336"/>
      <c r="H50" s="336"/>
      <c r="I50" s="336"/>
      <c r="J50" s="336"/>
      <c r="K50" s="400" t="s">
        <v>186</v>
      </c>
      <c r="L50" s="336"/>
      <c r="M50" s="336"/>
      <c r="N50" s="336"/>
      <c r="O50" s="336"/>
      <c r="P50" s="336"/>
      <c r="Q50" s="336"/>
      <c r="R50" s="401" t="s">
        <v>173</v>
      </c>
      <c r="S50" s="336"/>
      <c r="T50" s="336"/>
      <c r="U50" s="336"/>
      <c r="V50" s="336"/>
      <c r="W50" s="336"/>
      <c r="X50" s="336"/>
      <c r="Y50" s="336"/>
      <c r="Z50" s="336"/>
      <c r="AA50" s="336"/>
      <c r="AE50" s="336"/>
      <c r="AF50" s="336"/>
      <c r="AG50" s="402" t="s">
        <v>187</v>
      </c>
      <c r="AH50" s="336"/>
      <c r="AI50" s="336"/>
    </row>
    <row r="51" spans="2:35" ht="18">
      <c r="C51" s="403" t="s">
        <v>174</v>
      </c>
      <c r="D51" s="404"/>
      <c r="E51" s="404"/>
      <c r="F51" s="404"/>
      <c r="G51" s="404"/>
      <c r="H51" s="404"/>
      <c r="J51" s="405" t="s">
        <v>175</v>
      </c>
      <c r="K51" s="406"/>
      <c r="L51" s="406"/>
      <c r="O51" s="336"/>
      <c r="Q51" s="403" t="s">
        <v>176</v>
      </c>
      <c r="R51" s="404"/>
      <c r="S51" s="404"/>
      <c r="T51" s="404"/>
      <c r="U51" s="404"/>
      <c r="V51" s="404"/>
      <c r="W51" s="404"/>
      <c r="X51" s="404"/>
      <c r="Y51" s="404"/>
      <c r="Z51" s="343"/>
      <c r="AA51" s="225"/>
      <c r="AB51" s="225"/>
      <c r="AC51" s="225"/>
      <c r="AD51" s="343"/>
      <c r="AF51" s="405" t="s">
        <v>175</v>
      </c>
      <c r="AG51" s="406"/>
      <c r="AH51" s="406"/>
    </row>
    <row r="52" spans="2:35" ht="9.9499999999999993" customHeight="1">
      <c r="C52" s="407"/>
      <c r="D52" s="339"/>
      <c r="E52" s="339"/>
      <c r="F52" s="339"/>
      <c r="G52" s="339"/>
      <c r="H52" s="339"/>
      <c r="I52" s="339"/>
      <c r="J52" s="339"/>
      <c r="K52" s="336"/>
      <c r="L52" s="336"/>
      <c r="M52" s="336"/>
      <c r="N52" s="336"/>
      <c r="O52" s="336"/>
      <c r="P52" s="336"/>
      <c r="Q52" s="336"/>
      <c r="R52" s="336"/>
      <c r="S52" s="336"/>
      <c r="T52" s="336"/>
      <c r="U52" s="336"/>
      <c r="V52" s="336"/>
      <c r="W52" s="336"/>
      <c r="X52" s="336"/>
      <c r="Y52" s="336"/>
      <c r="Z52" s="336"/>
      <c r="AA52" s="336"/>
      <c r="AB52" s="336"/>
      <c r="AC52" s="336"/>
      <c r="AD52" s="336"/>
      <c r="AE52" s="336"/>
      <c r="AF52" s="336"/>
      <c r="AG52" s="336"/>
      <c r="AH52" s="336"/>
      <c r="AI52" s="336"/>
    </row>
    <row r="53" spans="2:35" ht="15" customHeight="1">
      <c r="B53" s="408" t="s">
        <v>177</v>
      </c>
      <c r="C53" s="408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49"/>
      <c r="Q53" s="349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</row>
    <row r="54" spans="2:35" ht="20.100000000000001" customHeight="1">
      <c r="B54" s="349"/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49"/>
      <c r="Y54" s="349"/>
      <c r="Z54" s="349"/>
      <c r="AA54" s="349"/>
      <c r="AB54" s="349"/>
      <c r="AC54" s="349"/>
      <c r="AD54" s="349"/>
      <c r="AE54" s="349"/>
      <c r="AF54" s="349"/>
      <c r="AG54" s="349"/>
      <c r="AH54" s="349"/>
      <c r="AI54" s="349"/>
    </row>
    <row r="55" spans="2:35" ht="3" customHeight="1"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338"/>
      <c r="AE55" s="338"/>
      <c r="AF55" s="338"/>
      <c r="AG55" s="338"/>
      <c r="AH55" s="338"/>
      <c r="AI55" s="338"/>
    </row>
  </sheetData>
  <mergeCells count="2">
    <mergeCell ref="H2:K2"/>
    <mergeCell ref="H4:K4"/>
  </mergeCells>
  <phoneticPr fontId="55" type="noConversion"/>
  <pageMargins left="0" right="0" top="0" bottom="0" header="0.2" footer="0.5"/>
  <pageSetup scale="65" orientation="landscape" r:id="rId1"/>
  <headerFooter alignWithMargins="0">
    <oddHeader>&amp;CTimesheet for Cost Report
Adult Care Facility (&amp;U&gt;&amp;U 7 Beds)
With Special Care Unit Beds&amp;R&amp;"Times New Roman,Bold"&amp;16Attachment III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6"/>
  <sheetViews>
    <sheetView workbookViewId="0">
      <selection activeCell="A4" sqref="A4"/>
    </sheetView>
  </sheetViews>
  <sheetFormatPr defaultRowHeight="12.75"/>
  <cols>
    <col min="1" max="1" width="16.7109375" customWidth="1"/>
    <col min="2" max="2" width="2.7109375" customWidth="1"/>
    <col min="3" max="3" width="14.7109375" customWidth="1"/>
    <col min="4" max="4" width="2.7109375" customWidth="1"/>
    <col min="5" max="5" width="7.7109375" style="39" customWidth="1"/>
    <col min="6" max="6" width="2.7109375" style="39" customWidth="1"/>
    <col min="7" max="7" width="11.28515625" style="3" customWidth="1"/>
    <col min="8" max="8" width="2.7109375" style="3" customWidth="1"/>
    <col min="9" max="9" width="7.7109375" style="39" customWidth="1"/>
    <col min="10" max="10" width="7.7109375" style="20" customWidth="1"/>
    <col min="11" max="11" width="10.7109375" style="3" customWidth="1"/>
    <col min="12" max="13" width="7.7109375" style="39" customWidth="1"/>
    <col min="14" max="14" width="7.7109375" style="20" customWidth="1"/>
    <col min="15" max="15" width="10.7109375" style="20" customWidth="1"/>
    <col min="16" max="16" width="10.7109375" style="3" customWidth="1"/>
    <col min="17" max="17" width="7.7109375" style="39" customWidth="1"/>
    <col min="18" max="18" width="7.7109375" style="20" customWidth="1"/>
    <col min="19" max="19" width="10.7109375" style="3" customWidth="1"/>
    <col min="20" max="20" width="7.7109375" style="39" customWidth="1"/>
    <col min="21" max="21" width="7.7109375" style="20" customWidth="1"/>
    <col min="22" max="22" width="10.7109375" style="3" customWidth="1"/>
    <col min="23" max="23" width="7.7109375" style="39" customWidth="1"/>
    <col min="24" max="24" width="7.7109375" style="20" customWidth="1"/>
    <col min="25" max="25" width="10.7109375" style="3" customWidth="1"/>
    <col min="26" max="26" width="7.7109375" style="39" customWidth="1"/>
    <col min="27" max="27" width="7.7109375" style="20" customWidth="1"/>
    <col min="28" max="28" width="10.7109375" style="3" customWidth="1"/>
    <col min="29" max="29" width="7.7109375" style="39" customWidth="1"/>
    <col min="30" max="30" width="7.7109375" style="20" customWidth="1"/>
    <col min="31" max="31" width="10.7109375" style="3" customWidth="1"/>
    <col min="32" max="32" width="7.7109375" style="39" customWidth="1"/>
    <col min="33" max="33" width="7.7109375" style="20" customWidth="1"/>
    <col min="34" max="34" width="10.7109375" style="3" customWidth="1"/>
    <col min="35" max="35" width="7.7109375" style="39" customWidth="1"/>
    <col min="36" max="36" width="7.7109375" style="20" customWidth="1"/>
    <col min="37" max="37" width="10.7109375" style="3" customWidth="1"/>
    <col min="38" max="38" width="7.7109375" style="39" customWidth="1"/>
    <col min="39" max="39" width="7.7109375" style="20" customWidth="1"/>
    <col min="40" max="40" width="10.28515625" style="3" customWidth="1"/>
  </cols>
  <sheetData>
    <row r="1" spans="1:40" ht="18.75">
      <c r="A1" s="333" t="s">
        <v>152</v>
      </c>
      <c r="B1" s="145"/>
    </row>
    <row r="2" spans="1:40" ht="18.75">
      <c r="A2" s="193" t="s">
        <v>146</v>
      </c>
      <c r="B2" s="193"/>
      <c r="AF2"/>
      <c r="AG2"/>
      <c r="AH2"/>
    </row>
    <row r="3" spans="1:40" ht="18.75">
      <c r="A3" s="194" t="s">
        <v>182</v>
      </c>
      <c r="B3" s="194"/>
      <c r="AF3"/>
      <c r="AG3"/>
      <c r="AH3"/>
    </row>
    <row r="4" spans="1:40" ht="13.5" thickBot="1">
      <c r="A4" s="7"/>
      <c r="B4" s="7"/>
    </row>
    <row r="5" spans="1:40" ht="16.5" thickBot="1">
      <c r="E5"/>
      <c r="F5"/>
      <c r="G5" s="457" t="s">
        <v>0</v>
      </c>
      <c r="H5" s="458"/>
      <c r="I5" s="256" t="s">
        <v>1</v>
      </c>
      <c r="J5" s="258"/>
      <c r="K5" s="257"/>
      <c r="L5" s="270"/>
      <c r="M5" s="270"/>
      <c r="N5" s="258"/>
      <c r="O5" s="258"/>
      <c r="P5" s="259"/>
      <c r="Q5" s="270"/>
      <c r="R5" s="258"/>
      <c r="S5" s="259"/>
      <c r="T5" s="270"/>
      <c r="U5" s="258"/>
      <c r="V5" s="259"/>
      <c r="W5" s="270"/>
      <c r="X5" s="258"/>
      <c r="Y5" s="259"/>
      <c r="Z5" s="270"/>
      <c r="AA5" s="258"/>
      <c r="AB5" s="259"/>
      <c r="AC5" s="270"/>
      <c r="AD5" s="258"/>
      <c r="AE5" s="259"/>
      <c r="AF5" s="270"/>
      <c r="AG5" s="258"/>
      <c r="AH5" s="259"/>
      <c r="AI5" s="270"/>
      <c r="AJ5" s="258"/>
      <c r="AK5" s="259"/>
      <c r="AL5" s="270"/>
      <c r="AM5" s="258"/>
      <c r="AN5" s="260"/>
    </row>
    <row r="6" spans="1:40" s="13" customFormat="1">
      <c r="D6" s="221"/>
      <c r="E6" s="220" t="s">
        <v>0</v>
      </c>
      <c r="F6" s="220"/>
      <c r="G6" s="455" t="s">
        <v>2</v>
      </c>
      <c r="H6" s="456"/>
      <c r="I6" s="246" t="s">
        <v>3</v>
      </c>
      <c r="J6" s="266"/>
      <c r="K6" s="247"/>
      <c r="L6" s="47"/>
      <c r="M6" s="163"/>
      <c r="N6" s="35"/>
      <c r="O6" s="35"/>
      <c r="P6" s="36"/>
      <c r="Q6" s="246" t="s">
        <v>4</v>
      </c>
      <c r="R6" s="271"/>
      <c r="S6" s="247"/>
      <c r="T6" s="40"/>
      <c r="U6" s="29"/>
      <c r="V6" s="30" t="s">
        <v>4</v>
      </c>
      <c r="W6" s="246" t="s">
        <v>4</v>
      </c>
      <c r="X6" s="271"/>
      <c r="Y6" s="247"/>
      <c r="Z6" s="40" t="s">
        <v>5</v>
      </c>
      <c r="AA6" s="29"/>
      <c r="AB6" s="113"/>
      <c r="AC6" s="246" t="s">
        <v>6</v>
      </c>
      <c r="AD6" s="266"/>
      <c r="AE6" s="247"/>
      <c r="AF6" s="40" t="s">
        <v>7</v>
      </c>
      <c r="AG6" s="29"/>
      <c r="AH6" s="113"/>
      <c r="AI6" s="275" t="s">
        <v>4</v>
      </c>
      <c r="AJ6" s="266"/>
      <c r="AK6" s="276"/>
      <c r="AL6" s="40" t="s">
        <v>8</v>
      </c>
      <c r="AM6" s="29"/>
      <c r="AN6" s="113"/>
    </row>
    <row r="7" spans="1:40" s="13" customFormat="1" ht="13.5" thickBot="1">
      <c r="B7" s="236" t="s">
        <v>9</v>
      </c>
      <c r="C7" s="234"/>
      <c r="D7" s="211"/>
      <c r="E7" s="52" t="s">
        <v>10</v>
      </c>
      <c r="F7" s="52"/>
      <c r="G7" s="453" t="s">
        <v>11</v>
      </c>
      <c r="H7" s="454"/>
      <c r="I7" s="248" t="s">
        <v>12</v>
      </c>
      <c r="J7" s="267"/>
      <c r="K7" s="249"/>
      <c r="L7" s="22" t="s">
        <v>13</v>
      </c>
      <c r="M7" s="165"/>
      <c r="N7" s="22"/>
      <c r="O7" s="22"/>
      <c r="P7" s="115"/>
      <c r="Q7" s="272"/>
      <c r="R7" s="273" t="s">
        <v>14</v>
      </c>
      <c r="S7" s="274"/>
      <c r="T7" s="188" t="s">
        <v>15</v>
      </c>
      <c r="U7" s="31"/>
      <c r="V7" s="34"/>
      <c r="W7" s="272"/>
      <c r="X7" s="273" t="s">
        <v>16</v>
      </c>
      <c r="Y7" s="274"/>
      <c r="Z7" s="44" t="s">
        <v>17</v>
      </c>
      <c r="AA7" s="31"/>
      <c r="AB7" s="34"/>
      <c r="AC7" s="248" t="s">
        <v>18</v>
      </c>
      <c r="AD7" s="267"/>
      <c r="AE7" s="252"/>
      <c r="AF7" s="44" t="s">
        <v>19</v>
      </c>
      <c r="AG7" s="31"/>
      <c r="AH7" s="34"/>
      <c r="AI7" s="248" t="s">
        <v>20</v>
      </c>
      <c r="AJ7" s="267"/>
      <c r="AK7" s="255"/>
      <c r="AL7" s="44" t="s">
        <v>21</v>
      </c>
      <c r="AM7" s="31"/>
      <c r="AN7" s="162"/>
    </row>
    <row r="8" spans="1:40" s="13" customFormat="1" ht="13.5" thickBot="1">
      <c r="A8" s="107" t="s">
        <v>22</v>
      </c>
      <c r="B8" s="238" t="s">
        <v>23</v>
      </c>
      <c r="C8" s="235"/>
      <c r="D8" s="212"/>
      <c r="E8" s="106" t="s">
        <v>24</v>
      </c>
      <c r="F8" s="106"/>
      <c r="G8" s="451" t="s">
        <v>25</v>
      </c>
      <c r="H8" s="452"/>
      <c r="I8" s="268" t="s">
        <v>10</v>
      </c>
      <c r="J8" s="269" t="s">
        <v>26</v>
      </c>
      <c r="K8" s="251" t="s">
        <v>2</v>
      </c>
      <c r="L8" s="164" t="s">
        <v>27</v>
      </c>
      <c r="M8" s="176" t="s">
        <v>28</v>
      </c>
      <c r="N8" s="177" t="s">
        <v>26</v>
      </c>
      <c r="O8" s="178" t="s">
        <v>29</v>
      </c>
      <c r="P8" s="175" t="s">
        <v>30</v>
      </c>
      <c r="Q8" s="268" t="s">
        <v>10</v>
      </c>
      <c r="R8" s="269" t="s">
        <v>26</v>
      </c>
      <c r="S8" s="251" t="s">
        <v>2</v>
      </c>
      <c r="T8" s="41" t="s">
        <v>10</v>
      </c>
      <c r="U8" s="32" t="s">
        <v>26</v>
      </c>
      <c r="V8" s="33" t="s">
        <v>2</v>
      </c>
      <c r="W8" s="268" t="s">
        <v>10</v>
      </c>
      <c r="X8" s="269" t="s">
        <v>26</v>
      </c>
      <c r="Y8" s="251" t="s">
        <v>2</v>
      </c>
      <c r="Z8" s="41" t="s">
        <v>10</v>
      </c>
      <c r="AA8" s="32" t="s">
        <v>26</v>
      </c>
      <c r="AB8" s="37" t="s">
        <v>2</v>
      </c>
      <c r="AC8" s="268" t="s">
        <v>10</v>
      </c>
      <c r="AD8" s="269" t="s">
        <v>26</v>
      </c>
      <c r="AE8" s="253" t="s">
        <v>2</v>
      </c>
      <c r="AF8" s="41" t="s">
        <v>10</v>
      </c>
      <c r="AG8" s="32" t="s">
        <v>26</v>
      </c>
      <c r="AH8" s="37" t="s">
        <v>2</v>
      </c>
      <c r="AI8" s="268" t="s">
        <v>10</v>
      </c>
      <c r="AJ8" s="269" t="s">
        <v>26</v>
      </c>
      <c r="AK8" s="253" t="s">
        <v>2</v>
      </c>
      <c r="AL8" s="41" t="s">
        <v>10</v>
      </c>
      <c r="AM8" s="32" t="s">
        <v>26</v>
      </c>
      <c r="AN8" s="37" t="s">
        <v>2</v>
      </c>
    </row>
    <row r="9" spans="1:40" ht="15.75">
      <c r="A9" s="27" t="s">
        <v>31</v>
      </c>
      <c r="B9" s="27"/>
      <c r="C9" s="24"/>
      <c r="D9" s="24"/>
      <c r="E9" s="49"/>
      <c r="F9" s="49"/>
      <c r="G9" s="38"/>
      <c r="H9" s="38"/>
      <c r="I9" s="48"/>
      <c r="J9" s="25"/>
      <c r="K9" s="9"/>
      <c r="L9" s="42"/>
      <c r="M9" s="42"/>
      <c r="N9" s="21"/>
      <c r="O9" s="21"/>
      <c r="P9" s="9"/>
      <c r="Q9" s="42"/>
      <c r="R9" s="21"/>
      <c r="S9" s="9"/>
      <c r="T9" s="42"/>
      <c r="U9" s="21"/>
      <c r="V9" s="9"/>
      <c r="W9" s="42"/>
      <c r="X9" s="21"/>
      <c r="Y9" s="9"/>
      <c r="Z9" s="42"/>
      <c r="AA9" s="21"/>
      <c r="AB9" s="9"/>
      <c r="AC9" s="42"/>
      <c r="AD9" s="21"/>
      <c r="AE9" s="9"/>
      <c r="AF9" s="161"/>
      <c r="AG9" s="21"/>
      <c r="AH9" s="9"/>
      <c r="AI9" s="57"/>
      <c r="AJ9" s="56"/>
      <c r="AK9" s="9"/>
      <c r="AL9" s="42"/>
      <c r="AM9" s="21"/>
      <c r="AN9" s="9"/>
    </row>
    <row r="10" spans="1:40">
      <c r="A10" s="5" t="s">
        <v>32</v>
      </c>
      <c r="B10" s="5"/>
      <c r="C10" s="7"/>
      <c r="D10" s="7"/>
      <c r="E10" s="50"/>
      <c r="F10" s="50"/>
      <c r="G10" s="8"/>
      <c r="H10" s="8"/>
      <c r="I10" s="43"/>
      <c r="J10" s="26"/>
      <c r="K10" s="10"/>
      <c r="P10" s="10"/>
      <c r="S10" s="10"/>
      <c r="V10" s="10"/>
      <c r="Y10" s="10"/>
      <c r="AB10" s="10"/>
      <c r="AE10" s="10"/>
      <c r="AF10" s="28"/>
      <c r="AH10" s="10"/>
      <c r="AI10" s="58"/>
      <c r="AJ10" s="26"/>
      <c r="AK10" s="10"/>
      <c r="AN10" s="10"/>
    </row>
    <row r="11" spans="1:40">
      <c r="A11" s="1"/>
      <c r="B11" s="1"/>
      <c r="I11" s="43"/>
      <c r="J11" s="26"/>
      <c r="K11" s="10"/>
      <c r="P11" s="10"/>
      <c r="S11" s="10"/>
      <c r="V11" s="10"/>
      <c r="Y11" s="10"/>
      <c r="AB11" s="10"/>
      <c r="AE11" s="10"/>
      <c r="AF11" s="28"/>
      <c r="AH11" s="10"/>
      <c r="AI11" s="58"/>
      <c r="AJ11" s="26"/>
      <c r="AK11" s="10"/>
      <c r="AN11" s="10"/>
    </row>
    <row r="12" spans="1:40" ht="17.100000000000001" customHeight="1">
      <c r="A12" s="88" t="s">
        <v>33</v>
      </c>
      <c r="B12" s="80" t="s">
        <v>34</v>
      </c>
      <c r="C12" s="89"/>
      <c r="D12" s="80"/>
      <c r="E12" s="213">
        <v>2080</v>
      </c>
      <c r="F12" s="414" t="s">
        <v>179</v>
      </c>
      <c r="G12" s="81">
        <v>35524</v>
      </c>
      <c r="H12" s="414" t="s">
        <v>179</v>
      </c>
      <c r="I12" s="93">
        <f>$E12*J12</f>
        <v>0</v>
      </c>
      <c r="J12" s="94"/>
      <c r="K12" s="84">
        <f>$G12*J12</f>
        <v>0</v>
      </c>
      <c r="L12" s="93">
        <f>$E12*N12</f>
        <v>0</v>
      </c>
      <c r="M12" s="92">
        <f>$E12*N12</f>
        <v>0</v>
      </c>
      <c r="N12" s="94"/>
      <c r="O12" s="166">
        <f>$G12*N12</f>
        <v>0</v>
      </c>
      <c r="P12" s="84">
        <f>$G12*N12</f>
        <v>0</v>
      </c>
      <c r="Q12" s="93">
        <f>$E12*R12</f>
        <v>0</v>
      </c>
      <c r="R12" s="94"/>
      <c r="S12" s="84">
        <f>$G12*R12</f>
        <v>0</v>
      </c>
      <c r="T12" s="93">
        <f>$E12*U12</f>
        <v>0</v>
      </c>
      <c r="U12" s="94"/>
      <c r="V12" s="84">
        <f>$G12*U12</f>
        <v>0</v>
      </c>
      <c r="W12" s="93">
        <f>$E12*X12</f>
        <v>0</v>
      </c>
      <c r="X12" s="94"/>
      <c r="Y12" s="84">
        <f>$G12*X12</f>
        <v>0</v>
      </c>
      <c r="Z12" s="93">
        <f>$E12*AA12</f>
        <v>0</v>
      </c>
      <c r="AA12" s="94"/>
      <c r="AB12" s="84">
        <f>$G12*AA12</f>
        <v>0</v>
      </c>
      <c r="AC12" s="93">
        <f>$E12*AD12</f>
        <v>0</v>
      </c>
      <c r="AD12" s="94"/>
      <c r="AE12" s="84">
        <f>$G12*AD12</f>
        <v>0</v>
      </c>
      <c r="AF12" s="93">
        <f>$E12*AG12</f>
        <v>2080</v>
      </c>
      <c r="AG12" s="94">
        <v>1</v>
      </c>
      <c r="AH12" s="84">
        <f>$G12*AG12</f>
        <v>35524</v>
      </c>
      <c r="AI12" s="93">
        <f>$E12*AJ12</f>
        <v>0</v>
      </c>
      <c r="AJ12" s="94"/>
      <c r="AK12" s="84">
        <f>$G12*AJ12</f>
        <v>0</v>
      </c>
      <c r="AL12" s="93">
        <f>$E12*AM12</f>
        <v>0</v>
      </c>
      <c r="AM12" s="94"/>
      <c r="AN12" s="84">
        <f>$G12*AM12</f>
        <v>0</v>
      </c>
    </row>
    <row r="13" spans="1:40" ht="17.100000000000001" customHeight="1">
      <c r="A13" s="88" t="s">
        <v>35</v>
      </c>
      <c r="B13" s="80" t="s">
        <v>36</v>
      </c>
      <c r="C13" s="89"/>
      <c r="D13" s="80"/>
      <c r="E13" s="213">
        <v>1850</v>
      </c>
      <c r="F13" s="414" t="s">
        <v>179</v>
      </c>
      <c r="G13" s="81">
        <v>22115</v>
      </c>
      <c r="H13" s="414" t="s">
        <v>179</v>
      </c>
      <c r="I13" s="93">
        <f>$E13*J13</f>
        <v>0</v>
      </c>
      <c r="J13" s="94"/>
      <c r="K13" s="84">
        <f>$G13*J13</f>
        <v>0</v>
      </c>
      <c r="L13" s="93">
        <f>$E13*N13</f>
        <v>0</v>
      </c>
      <c r="M13" s="92">
        <f>$E13*N13</f>
        <v>0</v>
      </c>
      <c r="N13" s="94"/>
      <c r="O13" s="166">
        <f>$G13*N13</f>
        <v>0</v>
      </c>
      <c r="P13" s="84">
        <f>$G13*N13</f>
        <v>0</v>
      </c>
      <c r="Q13" s="93">
        <f>$E13*R13</f>
        <v>0</v>
      </c>
      <c r="R13" s="94"/>
      <c r="S13" s="84">
        <f>$G13*R13</f>
        <v>0</v>
      </c>
      <c r="T13" s="93">
        <f>$E13*U13</f>
        <v>1850</v>
      </c>
      <c r="U13" s="94">
        <v>1</v>
      </c>
      <c r="V13" s="84">
        <f>$G13*U13</f>
        <v>22115</v>
      </c>
      <c r="W13" s="93">
        <f>$E13*X13</f>
        <v>0</v>
      </c>
      <c r="X13" s="94"/>
      <c r="Y13" s="84">
        <f>$G13*X13</f>
        <v>0</v>
      </c>
      <c r="Z13" s="93">
        <f>$E13*AA13</f>
        <v>0</v>
      </c>
      <c r="AA13" s="94"/>
      <c r="AB13" s="84">
        <f>$G13*AA13</f>
        <v>0</v>
      </c>
      <c r="AC13" s="93">
        <f>$E13*AD13</f>
        <v>0</v>
      </c>
      <c r="AD13" s="94"/>
      <c r="AE13" s="84">
        <f>$G13*AD13</f>
        <v>0</v>
      </c>
      <c r="AF13" s="93">
        <f>$E13*AG13</f>
        <v>0</v>
      </c>
      <c r="AG13" s="94"/>
      <c r="AH13" s="84">
        <f>$G13*AG13</f>
        <v>0</v>
      </c>
      <c r="AI13" s="93">
        <f>$E13*AJ13</f>
        <v>0</v>
      </c>
      <c r="AJ13" s="94"/>
      <c r="AK13" s="84">
        <f>$G13*AJ13</f>
        <v>0</v>
      </c>
      <c r="AL13" s="93">
        <f>$E13*AM13</f>
        <v>0</v>
      </c>
      <c r="AM13" s="94"/>
      <c r="AN13" s="84">
        <f>$G13*AM13</f>
        <v>0</v>
      </c>
    </row>
    <row r="14" spans="1:40" ht="17.100000000000001" customHeight="1">
      <c r="A14" s="88" t="s">
        <v>37</v>
      </c>
      <c r="B14" s="80" t="s">
        <v>38</v>
      </c>
      <c r="C14" s="89"/>
      <c r="D14" s="80"/>
      <c r="E14" s="213">
        <v>1920</v>
      </c>
      <c r="F14" s="414" t="s">
        <v>179</v>
      </c>
      <c r="G14" s="81">
        <v>18225</v>
      </c>
      <c r="H14" s="414" t="s">
        <v>179</v>
      </c>
      <c r="I14" s="93">
        <f>$E14*J14</f>
        <v>0</v>
      </c>
      <c r="J14" s="94"/>
      <c r="K14" s="84">
        <f>$G14*J14</f>
        <v>0</v>
      </c>
      <c r="L14" s="93">
        <f>$E14*N14</f>
        <v>0</v>
      </c>
      <c r="M14" s="92">
        <f>$E14*N14</f>
        <v>0</v>
      </c>
      <c r="N14" s="94"/>
      <c r="O14" s="166">
        <f>$G14*N14</f>
        <v>0</v>
      </c>
      <c r="P14" s="84">
        <f>$G14*N14</f>
        <v>0</v>
      </c>
      <c r="Q14" s="93">
        <f>$E14*R14</f>
        <v>0</v>
      </c>
      <c r="R14" s="94"/>
      <c r="S14" s="84">
        <f>$G14*R14</f>
        <v>0</v>
      </c>
      <c r="T14" s="93">
        <f>$E14*U14</f>
        <v>0</v>
      </c>
      <c r="U14" s="94"/>
      <c r="V14" s="84">
        <f>$G14*U14</f>
        <v>0</v>
      </c>
      <c r="W14" s="93">
        <f>$E14*X14</f>
        <v>0</v>
      </c>
      <c r="X14" s="94"/>
      <c r="Y14" s="84">
        <f>$G14*X14</f>
        <v>0</v>
      </c>
      <c r="Z14" s="93">
        <f>$E14*AA14</f>
        <v>0</v>
      </c>
      <c r="AA14" s="94"/>
      <c r="AB14" s="84">
        <f>$G14*AA14</f>
        <v>0</v>
      </c>
      <c r="AC14" s="93">
        <f>$E14*AD14</f>
        <v>0</v>
      </c>
      <c r="AD14" s="94"/>
      <c r="AE14" s="84">
        <f>$G14*AD14</f>
        <v>0</v>
      </c>
      <c r="AF14" s="93">
        <f>$E14*AG14</f>
        <v>0</v>
      </c>
      <c r="AG14" s="94"/>
      <c r="AH14" s="84">
        <f>$G14*AG14</f>
        <v>0</v>
      </c>
      <c r="AI14" s="93">
        <f>$E14*AJ14</f>
        <v>1920</v>
      </c>
      <c r="AJ14" s="94">
        <v>1</v>
      </c>
      <c r="AK14" s="84">
        <f>$G14*AJ14</f>
        <v>18225</v>
      </c>
      <c r="AL14" s="93">
        <f>$E14*AM14</f>
        <v>0</v>
      </c>
      <c r="AM14" s="94"/>
      <c r="AN14" s="84">
        <f>$G14*AM14</f>
        <v>0</v>
      </c>
    </row>
    <row r="15" spans="1:40">
      <c r="A15" s="79"/>
      <c r="B15" s="80"/>
      <c r="C15" s="80"/>
      <c r="D15" s="80"/>
      <c r="E15" s="85"/>
      <c r="F15" s="85"/>
      <c r="G15" s="81"/>
      <c r="H15" s="81"/>
      <c r="I15" s="82"/>
      <c r="J15" s="83"/>
      <c r="K15" s="84"/>
      <c r="L15" s="82"/>
      <c r="M15" s="85"/>
      <c r="N15" s="83"/>
      <c r="O15" s="83"/>
      <c r="P15" s="84"/>
      <c r="Q15" s="82"/>
      <c r="R15" s="83"/>
      <c r="S15" s="84"/>
      <c r="T15" s="82"/>
      <c r="U15" s="83"/>
      <c r="V15" s="84"/>
      <c r="W15" s="82"/>
      <c r="X15" s="83"/>
      <c r="Y15" s="84"/>
      <c r="Z15" s="82"/>
      <c r="AA15" s="83"/>
      <c r="AB15" s="84"/>
      <c r="AC15" s="82"/>
      <c r="AD15" s="83"/>
      <c r="AE15" s="84"/>
      <c r="AF15" s="82"/>
      <c r="AG15" s="83"/>
      <c r="AH15" s="84"/>
      <c r="AI15" s="82"/>
      <c r="AJ15" s="83"/>
      <c r="AK15" s="84"/>
      <c r="AL15" s="82"/>
      <c r="AM15" s="83"/>
      <c r="AN15" s="84"/>
    </row>
    <row r="16" spans="1:40">
      <c r="A16" s="17" t="s">
        <v>39</v>
      </c>
      <c r="B16" s="5"/>
      <c r="C16" s="5"/>
      <c r="D16" s="218"/>
      <c r="E16" s="51"/>
      <c r="F16" s="51"/>
      <c r="G16" s="6"/>
      <c r="H16" s="6"/>
      <c r="I16" s="43"/>
      <c r="J16" s="26"/>
      <c r="K16" s="10"/>
      <c r="L16" s="43"/>
      <c r="M16" s="58"/>
      <c r="N16" s="26"/>
      <c r="O16" s="26"/>
      <c r="P16" s="10"/>
      <c r="Q16" s="43"/>
      <c r="R16" s="26"/>
      <c r="S16" s="10"/>
      <c r="T16" s="43"/>
      <c r="U16" s="26"/>
      <c r="V16" s="10"/>
      <c r="W16" s="43"/>
      <c r="X16" s="26"/>
      <c r="Y16" s="10"/>
      <c r="Z16" s="43"/>
      <c r="AA16" s="26"/>
      <c r="AB16" s="10"/>
      <c r="AC16" s="43"/>
      <c r="AD16" s="26"/>
      <c r="AE16" s="10"/>
      <c r="AF16" s="43"/>
      <c r="AG16" s="26"/>
      <c r="AH16" s="10"/>
      <c r="AI16" s="43"/>
      <c r="AJ16" s="26"/>
      <c r="AK16" s="10"/>
      <c r="AL16" s="43"/>
      <c r="AM16" s="26"/>
      <c r="AN16" s="10"/>
    </row>
    <row r="17" spans="1:40">
      <c r="A17" s="19"/>
      <c r="D17" s="153"/>
      <c r="I17" s="43"/>
      <c r="J17" s="26"/>
      <c r="K17" s="10"/>
      <c r="L17" s="43"/>
      <c r="M17" s="58"/>
      <c r="N17" s="26"/>
      <c r="O17" s="26"/>
      <c r="P17" s="10"/>
      <c r="Q17" s="43"/>
      <c r="R17" s="26"/>
      <c r="S17" s="10"/>
      <c r="T17" s="43"/>
      <c r="U17" s="26"/>
      <c r="V17" s="10"/>
      <c r="W17" s="43"/>
      <c r="X17" s="26"/>
      <c r="Y17" s="10"/>
      <c r="Z17" s="43"/>
      <c r="AA17" s="26"/>
      <c r="AB17" s="10"/>
      <c r="AC17" s="43"/>
      <c r="AD17" s="26"/>
      <c r="AE17" s="10"/>
      <c r="AF17" s="43"/>
      <c r="AG17" s="26"/>
      <c r="AH17" s="10"/>
      <c r="AI17" s="43"/>
      <c r="AJ17" s="26"/>
      <c r="AK17" s="10"/>
      <c r="AL17" s="43"/>
      <c r="AM17" s="26"/>
      <c r="AN17" s="10"/>
    </row>
    <row r="18" spans="1:40" s="2" customFormat="1" ht="17.100000000000001" customHeight="1">
      <c r="A18" s="90" t="s">
        <v>40</v>
      </c>
      <c r="B18" s="219" t="s">
        <v>41</v>
      </c>
      <c r="C18" s="91"/>
      <c r="D18" s="219"/>
      <c r="E18" s="85">
        <v>225</v>
      </c>
      <c r="F18" s="414" t="s">
        <v>179</v>
      </c>
      <c r="G18" s="81">
        <v>400</v>
      </c>
      <c r="H18" s="414" t="s">
        <v>179</v>
      </c>
      <c r="I18" s="93">
        <f t="shared" ref="I18:I24" si="0">$E18*J18</f>
        <v>0</v>
      </c>
      <c r="J18" s="94"/>
      <c r="K18" s="84">
        <f t="shared" ref="K18:K23" si="1">$G18*J18</f>
        <v>0</v>
      </c>
      <c r="L18" s="93">
        <f>$E18*N18</f>
        <v>0</v>
      </c>
      <c r="M18" s="92">
        <f t="shared" ref="M18:M24" si="2">$E18*N18</f>
        <v>0</v>
      </c>
      <c r="N18" s="94"/>
      <c r="O18" s="166">
        <f t="shared" ref="O18:O24" si="3">$G18*N18</f>
        <v>0</v>
      </c>
      <c r="P18" s="84">
        <f t="shared" ref="P18:P23" si="4">$G18*N18</f>
        <v>0</v>
      </c>
      <c r="Q18" s="93">
        <f t="shared" ref="Q18:Q23" si="5">$E18*R18</f>
        <v>0</v>
      </c>
      <c r="R18" s="94"/>
      <c r="S18" s="84">
        <f t="shared" ref="S18:S23" si="6">$G18*R18</f>
        <v>0</v>
      </c>
      <c r="T18" s="93">
        <f t="shared" ref="T18:T23" si="7">$E18*U18</f>
        <v>0</v>
      </c>
      <c r="U18" s="94"/>
      <c r="V18" s="84">
        <f t="shared" ref="V18:V23" si="8">$G18*U18</f>
        <v>0</v>
      </c>
      <c r="W18" s="93">
        <f t="shared" ref="W18:W23" si="9">$E18*X18</f>
        <v>11.25</v>
      </c>
      <c r="X18" s="94">
        <v>0.05</v>
      </c>
      <c r="Y18" s="84">
        <f t="shared" ref="Y18:Y23" si="10">$G18*X18</f>
        <v>20</v>
      </c>
      <c r="Z18" s="93">
        <f t="shared" ref="Z18:Z23" si="11">$E18*AA18</f>
        <v>0</v>
      </c>
      <c r="AA18" s="94"/>
      <c r="AB18" s="84">
        <f t="shared" ref="AB18:AB23" si="12">$G18*AA18</f>
        <v>0</v>
      </c>
      <c r="AC18" s="93">
        <f t="shared" ref="AC18:AC24" si="13">$E18*AD18</f>
        <v>0</v>
      </c>
      <c r="AD18" s="94"/>
      <c r="AE18" s="84">
        <f t="shared" ref="AE18:AE23" si="14">$G18*AD18</f>
        <v>0</v>
      </c>
      <c r="AF18" s="93">
        <f t="shared" ref="AF18:AF24" si="15">$E18*AG18</f>
        <v>0</v>
      </c>
      <c r="AG18" s="94"/>
      <c r="AH18" s="84">
        <f t="shared" ref="AH18:AH23" si="16">$G18*AG18</f>
        <v>0</v>
      </c>
      <c r="AI18" s="93">
        <f t="shared" ref="AI18:AI24" si="17">$E18*AJ18</f>
        <v>213.75</v>
      </c>
      <c r="AJ18" s="94">
        <v>0.95</v>
      </c>
      <c r="AK18" s="84">
        <f t="shared" ref="AK18:AK23" si="18">$G18*AJ18</f>
        <v>380</v>
      </c>
      <c r="AL18" s="93">
        <f t="shared" ref="AL18:AL24" si="19">$E18*AM18</f>
        <v>0</v>
      </c>
      <c r="AM18" s="94"/>
      <c r="AN18" s="84">
        <f t="shared" ref="AN18:AN23" si="20">$G18*AM18</f>
        <v>0</v>
      </c>
    </row>
    <row r="19" spans="1:40" s="2" customFormat="1" ht="17.100000000000001" customHeight="1">
      <c r="A19" s="90" t="s">
        <v>42</v>
      </c>
      <c r="B19" s="219" t="s">
        <v>43</v>
      </c>
      <c r="C19" s="91"/>
      <c r="D19" s="219"/>
      <c r="E19" s="85">
        <v>120</v>
      </c>
      <c r="F19" s="414" t="s">
        <v>179</v>
      </c>
      <c r="G19" s="81">
        <v>600</v>
      </c>
      <c r="H19" s="414" t="s">
        <v>179</v>
      </c>
      <c r="I19" s="93">
        <f t="shared" si="0"/>
        <v>2.04</v>
      </c>
      <c r="J19" s="94">
        <v>1.7000000000000001E-2</v>
      </c>
      <c r="K19" s="84">
        <f t="shared" si="1"/>
        <v>10.200000000000001</v>
      </c>
      <c r="L19" s="93">
        <f>$E19*N19</f>
        <v>0</v>
      </c>
      <c r="M19" s="92">
        <f t="shared" si="2"/>
        <v>0</v>
      </c>
      <c r="N19" s="94"/>
      <c r="O19" s="166">
        <f t="shared" si="3"/>
        <v>0</v>
      </c>
      <c r="P19" s="84">
        <f t="shared" si="4"/>
        <v>0</v>
      </c>
      <c r="Q19" s="93">
        <f t="shared" si="5"/>
        <v>0</v>
      </c>
      <c r="R19" s="94"/>
      <c r="S19" s="84">
        <f t="shared" si="6"/>
        <v>0</v>
      </c>
      <c r="T19" s="93">
        <f t="shared" si="7"/>
        <v>0</v>
      </c>
      <c r="U19" s="94"/>
      <c r="V19" s="84">
        <f t="shared" si="8"/>
        <v>0</v>
      </c>
      <c r="W19" s="93">
        <f t="shared" si="9"/>
        <v>0</v>
      </c>
      <c r="X19" s="94"/>
      <c r="Y19" s="84">
        <f t="shared" si="10"/>
        <v>0</v>
      </c>
      <c r="Z19" s="93">
        <f t="shared" si="11"/>
        <v>0</v>
      </c>
      <c r="AA19" s="94"/>
      <c r="AB19" s="84">
        <f t="shared" si="12"/>
        <v>0</v>
      </c>
      <c r="AC19" s="93">
        <f t="shared" si="13"/>
        <v>0</v>
      </c>
      <c r="AD19" s="94"/>
      <c r="AE19" s="84">
        <f t="shared" si="14"/>
        <v>0</v>
      </c>
      <c r="AF19" s="93">
        <f t="shared" si="15"/>
        <v>117.96</v>
      </c>
      <c r="AG19" s="94">
        <v>0.98299999999999998</v>
      </c>
      <c r="AH19" s="84">
        <f t="shared" si="16"/>
        <v>589.79999999999995</v>
      </c>
      <c r="AI19" s="93">
        <f t="shared" si="17"/>
        <v>0</v>
      </c>
      <c r="AJ19" s="94"/>
      <c r="AK19" s="84">
        <f t="shared" si="18"/>
        <v>0</v>
      </c>
      <c r="AL19" s="93">
        <f t="shared" si="19"/>
        <v>0</v>
      </c>
      <c r="AM19" s="94"/>
      <c r="AN19" s="84">
        <f t="shared" si="20"/>
        <v>0</v>
      </c>
    </row>
    <row r="20" spans="1:40" s="2" customFormat="1" ht="17.100000000000001" customHeight="1">
      <c r="A20" s="90" t="s">
        <v>44</v>
      </c>
      <c r="B20" s="219" t="s">
        <v>139</v>
      </c>
      <c r="C20" s="91"/>
      <c r="D20" s="219"/>
      <c r="E20" s="85">
        <v>2000</v>
      </c>
      <c r="F20" s="414" t="s">
        <v>179</v>
      </c>
      <c r="G20" s="81">
        <v>14870</v>
      </c>
      <c r="H20" s="414" t="s">
        <v>179</v>
      </c>
      <c r="I20" s="93">
        <f t="shared" si="0"/>
        <v>0</v>
      </c>
      <c r="J20" s="94"/>
      <c r="K20" s="84">
        <f t="shared" si="1"/>
        <v>0</v>
      </c>
      <c r="L20" s="93">
        <f>$E20*N20</f>
        <v>1892</v>
      </c>
      <c r="M20" s="92">
        <v>0</v>
      </c>
      <c r="N20" s="94">
        <v>0.94599999999999995</v>
      </c>
      <c r="O20" s="166">
        <f t="shared" si="3"/>
        <v>14067.019999999999</v>
      </c>
      <c r="P20" s="84">
        <v>0</v>
      </c>
      <c r="Q20" s="93">
        <f t="shared" si="5"/>
        <v>0</v>
      </c>
      <c r="R20" s="94"/>
      <c r="S20" s="84">
        <f t="shared" si="6"/>
        <v>0</v>
      </c>
      <c r="T20" s="93">
        <f t="shared" si="7"/>
        <v>0</v>
      </c>
      <c r="U20" s="94"/>
      <c r="V20" s="84">
        <f t="shared" si="8"/>
        <v>0</v>
      </c>
      <c r="W20" s="93">
        <f t="shared" si="9"/>
        <v>0</v>
      </c>
      <c r="X20" s="94"/>
      <c r="Y20" s="84">
        <f t="shared" si="10"/>
        <v>0</v>
      </c>
      <c r="Z20" s="93">
        <f t="shared" si="11"/>
        <v>36</v>
      </c>
      <c r="AA20" s="94">
        <v>1.7999999999999999E-2</v>
      </c>
      <c r="AB20" s="84">
        <f t="shared" si="12"/>
        <v>267.65999999999997</v>
      </c>
      <c r="AC20" s="93">
        <f t="shared" si="13"/>
        <v>72</v>
      </c>
      <c r="AD20" s="94">
        <v>3.5999999999999997E-2</v>
      </c>
      <c r="AE20" s="84">
        <f t="shared" si="14"/>
        <v>535.31999999999994</v>
      </c>
      <c r="AF20" s="93">
        <f t="shared" si="15"/>
        <v>0</v>
      </c>
      <c r="AG20" s="94"/>
      <c r="AH20" s="84">
        <f t="shared" si="16"/>
        <v>0</v>
      </c>
      <c r="AI20" s="93">
        <f t="shared" si="17"/>
        <v>0</v>
      </c>
      <c r="AJ20" s="94"/>
      <c r="AK20" s="84">
        <f t="shared" si="18"/>
        <v>0</v>
      </c>
      <c r="AL20" s="93">
        <f t="shared" si="19"/>
        <v>0</v>
      </c>
      <c r="AM20" s="94"/>
      <c r="AN20" s="84">
        <f t="shared" si="20"/>
        <v>0</v>
      </c>
    </row>
    <row r="21" spans="1:40" ht="17.100000000000001" customHeight="1">
      <c r="A21" s="88" t="s">
        <v>45</v>
      </c>
      <c r="B21" s="219" t="s">
        <v>46</v>
      </c>
      <c r="C21" s="91"/>
      <c r="D21" s="219"/>
      <c r="E21" s="85">
        <v>1800</v>
      </c>
      <c r="F21" s="414" t="s">
        <v>179</v>
      </c>
      <c r="G21" s="81">
        <v>13500</v>
      </c>
      <c r="H21" s="414" t="s">
        <v>179</v>
      </c>
      <c r="I21" s="93">
        <f t="shared" si="0"/>
        <v>0</v>
      </c>
      <c r="J21" s="94"/>
      <c r="K21" s="84">
        <f t="shared" si="1"/>
        <v>0</v>
      </c>
      <c r="L21" s="93">
        <f>$E21*N21</f>
        <v>1557</v>
      </c>
      <c r="M21" s="92">
        <v>0</v>
      </c>
      <c r="N21" s="94">
        <v>0.86499999999999999</v>
      </c>
      <c r="O21" s="166">
        <f t="shared" si="3"/>
        <v>11677.5</v>
      </c>
      <c r="P21" s="84">
        <v>0</v>
      </c>
      <c r="Q21" s="93">
        <f t="shared" si="5"/>
        <v>0</v>
      </c>
      <c r="R21" s="94"/>
      <c r="S21" s="84">
        <f t="shared" si="6"/>
        <v>0</v>
      </c>
      <c r="T21" s="93">
        <f t="shared" si="7"/>
        <v>0</v>
      </c>
      <c r="U21" s="94"/>
      <c r="V21" s="84">
        <f t="shared" si="8"/>
        <v>0</v>
      </c>
      <c r="W21" s="93">
        <f t="shared" si="9"/>
        <v>0</v>
      </c>
      <c r="X21" s="94"/>
      <c r="Y21" s="84">
        <f t="shared" si="10"/>
        <v>0</v>
      </c>
      <c r="Z21" s="93">
        <f t="shared" si="11"/>
        <v>203.4</v>
      </c>
      <c r="AA21" s="94">
        <v>0.113</v>
      </c>
      <c r="AB21" s="84">
        <f t="shared" si="12"/>
        <v>1525.5</v>
      </c>
      <c r="AC21" s="93">
        <f t="shared" si="13"/>
        <v>39.599999999999994</v>
      </c>
      <c r="AD21" s="94">
        <v>2.1999999999999999E-2</v>
      </c>
      <c r="AE21" s="84">
        <f t="shared" si="14"/>
        <v>297</v>
      </c>
      <c r="AF21" s="93">
        <f t="shared" si="15"/>
        <v>0</v>
      </c>
      <c r="AG21" s="94"/>
      <c r="AH21" s="84">
        <f t="shared" si="16"/>
        <v>0</v>
      </c>
      <c r="AI21" s="93">
        <f t="shared" si="17"/>
        <v>0</v>
      </c>
      <c r="AJ21" s="94"/>
      <c r="AK21" s="84">
        <f t="shared" si="18"/>
        <v>0</v>
      </c>
      <c r="AL21" s="93">
        <f t="shared" si="19"/>
        <v>0</v>
      </c>
      <c r="AM21" s="94"/>
      <c r="AN21" s="84">
        <f t="shared" si="20"/>
        <v>0</v>
      </c>
    </row>
    <row r="22" spans="1:40" ht="17.100000000000001" customHeight="1">
      <c r="A22" s="88" t="s">
        <v>47</v>
      </c>
      <c r="B22" s="80" t="s">
        <v>48</v>
      </c>
      <c r="C22" s="89"/>
      <c r="D22" s="80"/>
      <c r="E22" s="85">
        <v>500</v>
      </c>
      <c r="F22" s="414" t="s">
        <v>179</v>
      </c>
      <c r="G22" s="81">
        <v>5000</v>
      </c>
      <c r="H22" s="414" t="s">
        <v>179</v>
      </c>
      <c r="I22" s="93">
        <f t="shared" si="0"/>
        <v>0</v>
      </c>
      <c r="J22" s="94"/>
      <c r="K22" s="84">
        <f t="shared" si="1"/>
        <v>0</v>
      </c>
      <c r="L22" s="93">
        <v>0</v>
      </c>
      <c r="M22" s="92">
        <f t="shared" si="2"/>
        <v>200</v>
      </c>
      <c r="N22" s="94">
        <v>0.4</v>
      </c>
      <c r="O22" s="166">
        <v>0</v>
      </c>
      <c r="P22" s="84">
        <f t="shared" si="4"/>
        <v>2000</v>
      </c>
      <c r="Q22" s="93">
        <f t="shared" si="5"/>
        <v>125</v>
      </c>
      <c r="R22" s="94">
        <v>0.25</v>
      </c>
      <c r="S22" s="84">
        <f t="shared" si="6"/>
        <v>1250</v>
      </c>
      <c r="T22" s="93">
        <f t="shared" si="7"/>
        <v>0</v>
      </c>
      <c r="U22" s="94"/>
      <c r="V22" s="84">
        <f t="shared" si="8"/>
        <v>0</v>
      </c>
      <c r="W22" s="93">
        <f t="shared" si="9"/>
        <v>75</v>
      </c>
      <c r="X22" s="94">
        <v>0.15</v>
      </c>
      <c r="Y22" s="84">
        <f t="shared" si="10"/>
        <v>750</v>
      </c>
      <c r="Z22" s="93">
        <f t="shared" si="11"/>
        <v>100</v>
      </c>
      <c r="AA22" s="94">
        <v>0.2</v>
      </c>
      <c r="AB22" s="84">
        <f t="shared" si="12"/>
        <v>1000</v>
      </c>
      <c r="AC22" s="93">
        <f t="shared" si="13"/>
        <v>0</v>
      </c>
      <c r="AD22" s="94"/>
      <c r="AE22" s="84">
        <f t="shared" si="14"/>
        <v>0</v>
      </c>
      <c r="AF22" s="93">
        <f t="shared" si="15"/>
        <v>0</v>
      </c>
      <c r="AG22" s="94"/>
      <c r="AH22" s="84">
        <f t="shared" si="16"/>
        <v>0</v>
      </c>
      <c r="AI22" s="93">
        <f t="shared" si="17"/>
        <v>0</v>
      </c>
      <c r="AJ22" s="94"/>
      <c r="AK22" s="84">
        <f t="shared" si="18"/>
        <v>0</v>
      </c>
      <c r="AL22" s="93">
        <f t="shared" si="19"/>
        <v>0</v>
      </c>
      <c r="AM22" s="94"/>
      <c r="AN22" s="84">
        <f t="shared" si="20"/>
        <v>0</v>
      </c>
    </row>
    <row r="23" spans="1:40" ht="17.100000000000001" customHeight="1">
      <c r="A23" s="88" t="s">
        <v>49</v>
      </c>
      <c r="B23" s="80" t="s">
        <v>50</v>
      </c>
      <c r="C23" s="89"/>
      <c r="D23" s="80"/>
      <c r="E23" s="85">
        <v>1550</v>
      </c>
      <c r="F23" s="414" t="s">
        <v>179</v>
      </c>
      <c r="G23" s="81">
        <v>13500</v>
      </c>
      <c r="H23" s="414" t="s">
        <v>179</v>
      </c>
      <c r="I23" s="93">
        <f t="shared" si="0"/>
        <v>0</v>
      </c>
      <c r="J23" s="94"/>
      <c r="K23" s="84">
        <f t="shared" si="1"/>
        <v>0</v>
      </c>
      <c r="L23" s="93">
        <f>$E23*N23</f>
        <v>0</v>
      </c>
      <c r="M23" s="92">
        <f t="shared" si="2"/>
        <v>0</v>
      </c>
      <c r="N23" s="94"/>
      <c r="O23" s="166">
        <f t="shared" si="3"/>
        <v>0</v>
      </c>
      <c r="P23" s="84">
        <f t="shared" si="4"/>
        <v>0</v>
      </c>
      <c r="Q23" s="93">
        <f t="shared" si="5"/>
        <v>0</v>
      </c>
      <c r="R23" s="94"/>
      <c r="S23" s="84">
        <f t="shared" si="6"/>
        <v>0</v>
      </c>
      <c r="T23" s="93">
        <f t="shared" si="7"/>
        <v>700.6</v>
      </c>
      <c r="U23" s="94">
        <v>0.45200000000000001</v>
      </c>
      <c r="V23" s="84">
        <f t="shared" si="8"/>
        <v>6102</v>
      </c>
      <c r="W23" s="93">
        <f t="shared" si="9"/>
        <v>0</v>
      </c>
      <c r="X23" s="94"/>
      <c r="Y23" s="84">
        <f t="shared" si="10"/>
        <v>0</v>
      </c>
      <c r="Z23" s="93">
        <f t="shared" si="11"/>
        <v>0</v>
      </c>
      <c r="AA23" s="94"/>
      <c r="AB23" s="84">
        <f t="shared" si="12"/>
        <v>0</v>
      </c>
      <c r="AC23" s="93">
        <f t="shared" si="13"/>
        <v>0</v>
      </c>
      <c r="AD23" s="94"/>
      <c r="AE23" s="84">
        <f t="shared" si="14"/>
        <v>0</v>
      </c>
      <c r="AF23" s="93">
        <f t="shared" si="15"/>
        <v>0</v>
      </c>
      <c r="AG23" s="94"/>
      <c r="AH23" s="84">
        <f t="shared" si="16"/>
        <v>0</v>
      </c>
      <c r="AI23" s="93">
        <f t="shared" si="17"/>
        <v>849.40000000000009</v>
      </c>
      <c r="AJ23" s="94">
        <v>0.54800000000000004</v>
      </c>
      <c r="AK23" s="84">
        <f t="shared" si="18"/>
        <v>7398.0000000000009</v>
      </c>
      <c r="AL23" s="93">
        <f t="shared" si="19"/>
        <v>0</v>
      </c>
      <c r="AM23" s="94"/>
      <c r="AN23" s="84">
        <f t="shared" si="20"/>
        <v>0</v>
      </c>
    </row>
    <row r="24" spans="1:40" ht="17.100000000000001" customHeight="1">
      <c r="A24" s="104" t="s">
        <v>51</v>
      </c>
      <c r="B24" s="223" t="s">
        <v>50</v>
      </c>
      <c r="C24" s="105"/>
      <c r="D24" s="222"/>
      <c r="E24" s="214">
        <v>1000</v>
      </c>
      <c r="F24" s="414" t="s">
        <v>179</v>
      </c>
      <c r="G24" s="86">
        <v>12500</v>
      </c>
      <c r="H24" s="414" t="s">
        <v>179</v>
      </c>
      <c r="I24" s="95">
        <f t="shared" si="0"/>
        <v>780</v>
      </c>
      <c r="J24" s="96">
        <v>0.78</v>
      </c>
      <c r="K24" s="87">
        <f>$G24*J24</f>
        <v>9750</v>
      </c>
      <c r="L24" s="95">
        <f>$E24*N24</f>
        <v>0</v>
      </c>
      <c r="M24" s="141">
        <f t="shared" si="2"/>
        <v>0</v>
      </c>
      <c r="N24" s="96"/>
      <c r="O24" s="167">
        <f t="shared" si="3"/>
        <v>0</v>
      </c>
      <c r="P24" s="87">
        <f>$G24*N24</f>
        <v>0</v>
      </c>
      <c r="Q24" s="95">
        <f>$E24*R24</f>
        <v>0</v>
      </c>
      <c r="R24" s="96"/>
      <c r="S24" s="87">
        <f>$G24*R24</f>
        <v>0</v>
      </c>
      <c r="T24" s="95">
        <f>$E24*U24</f>
        <v>0</v>
      </c>
      <c r="U24" s="96"/>
      <c r="V24" s="87">
        <f>$G24*U24</f>
        <v>0</v>
      </c>
      <c r="W24" s="95">
        <f>$E24*X24</f>
        <v>0</v>
      </c>
      <c r="X24" s="96"/>
      <c r="Y24" s="87">
        <f>$G24*X24</f>
        <v>0</v>
      </c>
      <c r="Z24" s="95">
        <f>$E24*AA24</f>
        <v>0</v>
      </c>
      <c r="AA24" s="96"/>
      <c r="AB24" s="87">
        <f>$G24*AA24</f>
        <v>0</v>
      </c>
      <c r="AC24" s="95">
        <f t="shared" si="13"/>
        <v>0</v>
      </c>
      <c r="AD24" s="96"/>
      <c r="AE24" s="87">
        <f>$G24*AD24</f>
        <v>0</v>
      </c>
      <c r="AF24" s="95">
        <f t="shared" si="15"/>
        <v>0</v>
      </c>
      <c r="AG24" s="96"/>
      <c r="AH24" s="87">
        <f>$G24*AG24</f>
        <v>0</v>
      </c>
      <c r="AI24" s="95">
        <f t="shared" si="17"/>
        <v>220</v>
      </c>
      <c r="AJ24" s="96">
        <v>0.22</v>
      </c>
      <c r="AK24" s="87">
        <f>$G24*AJ24</f>
        <v>2750</v>
      </c>
      <c r="AL24" s="95">
        <f t="shared" si="19"/>
        <v>0</v>
      </c>
      <c r="AM24" s="96"/>
      <c r="AN24" s="87">
        <f>$G24*AM24</f>
        <v>0</v>
      </c>
    </row>
    <row r="25" spans="1:40">
      <c r="E25" s="58"/>
      <c r="F25" s="142"/>
      <c r="G25" s="217"/>
      <c r="H25" s="217"/>
      <c r="I25" s="97"/>
      <c r="J25" s="98"/>
      <c r="K25" s="10"/>
      <c r="L25" s="101"/>
      <c r="M25" s="101"/>
      <c r="N25" s="98"/>
      <c r="O25" s="98"/>
      <c r="P25" s="10"/>
      <c r="Q25" s="101"/>
      <c r="R25" s="98"/>
      <c r="S25" s="10"/>
      <c r="T25" s="101"/>
      <c r="U25" s="98"/>
      <c r="V25" s="10"/>
      <c r="W25" s="101"/>
      <c r="X25" s="98"/>
      <c r="Y25" s="10"/>
      <c r="Z25" s="101"/>
      <c r="AA25" s="98"/>
      <c r="AB25" s="10"/>
      <c r="AC25" s="101"/>
      <c r="AD25" s="98"/>
      <c r="AE25" s="10"/>
      <c r="AF25" s="101"/>
      <c r="AG25" s="98"/>
      <c r="AH25" s="10"/>
      <c r="AI25" s="101"/>
      <c r="AJ25" s="98"/>
      <c r="AK25" s="10"/>
      <c r="AL25" s="101"/>
      <c r="AM25" s="98"/>
      <c r="AN25" s="10"/>
    </row>
    <row r="26" spans="1:40" ht="15.75">
      <c r="A26" s="158" t="s">
        <v>52</v>
      </c>
      <c r="B26" s="158"/>
      <c r="D26" s="224" t="s">
        <v>53</v>
      </c>
      <c r="E26" s="58">
        <f>I26+L26+M26+Q26+T26+W26+Z26+AC26+AF26+AI26+AL26</f>
        <v>13044.999999999998</v>
      </c>
      <c r="F26" s="417" t="s">
        <v>180</v>
      </c>
      <c r="G26" s="3">
        <f>K26+O26+P26+S26+V26+Y26+AB26+AE26+AH26+AK26+AN26</f>
        <v>136234</v>
      </c>
      <c r="H26" s="417" t="s">
        <v>180</v>
      </c>
      <c r="I26" s="97">
        <f>SUM(I9:I24)</f>
        <v>782.04</v>
      </c>
      <c r="J26" s="98">
        <f>K26/$G$26</f>
        <v>7.164290852503781E-2</v>
      </c>
      <c r="K26" s="10">
        <f>SUM(K12:K24)</f>
        <v>9760.2000000000007</v>
      </c>
      <c r="L26" s="97">
        <f>SUM(L9:L24)</f>
        <v>3449</v>
      </c>
      <c r="M26" s="101">
        <f>SUM(M9:M24)</f>
        <v>200</v>
      </c>
      <c r="N26" s="98">
        <f>(P26+O26)/$G$26</f>
        <v>0.20365341985113847</v>
      </c>
      <c r="O26" s="168">
        <f>SUM(O12:O24)</f>
        <v>25744.519999999997</v>
      </c>
      <c r="P26" s="10">
        <f>SUM(P12:P24)</f>
        <v>2000</v>
      </c>
      <c r="Q26" s="97">
        <f>SUM(Q9:Q24)</f>
        <v>125</v>
      </c>
      <c r="R26" s="98">
        <f>S26/$G$26</f>
        <v>9.1753894035262861E-3</v>
      </c>
      <c r="S26" s="10">
        <f>SUM(S12:S24)</f>
        <v>1250</v>
      </c>
      <c r="T26" s="97">
        <f>SUM(T9:T24)</f>
        <v>2550.6</v>
      </c>
      <c r="U26" s="98">
        <f>V26/$G$26</f>
        <v>0.20712157023944097</v>
      </c>
      <c r="V26" s="10">
        <f>SUM(V12:V24)</f>
        <v>28217</v>
      </c>
      <c r="W26" s="97">
        <f>SUM(W9:W24)</f>
        <v>86.25</v>
      </c>
      <c r="X26" s="98">
        <f>Y26/$G$26</f>
        <v>5.6520398725721918E-3</v>
      </c>
      <c r="Y26" s="10">
        <f>SUM(Y12:Y24)</f>
        <v>770</v>
      </c>
      <c r="Z26" s="97">
        <f>SUM(Z9:Z24)</f>
        <v>339.4</v>
      </c>
      <c r="AA26" s="98">
        <f>ROUNDDOWN(AB26/$G$26,3)</f>
        <v>0.02</v>
      </c>
      <c r="AB26" s="10">
        <f>SUM(AB12:AB24)</f>
        <v>2793.16</v>
      </c>
      <c r="AC26" s="97">
        <f>SUM(AC9:AC24)</f>
        <v>111.6</v>
      </c>
      <c r="AD26" s="98">
        <f>AE26/$G$26-0.0001</f>
        <v>6.009488086674398E-3</v>
      </c>
      <c r="AE26" s="10">
        <f>SUM(AE12:AE24)</f>
        <v>832.31999999999994</v>
      </c>
      <c r="AF26" s="97">
        <f>SUM(AF9:AF24)</f>
        <v>2197.96</v>
      </c>
      <c r="AG26" s="98">
        <f>AH26/$G$26</f>
        <v>0.26508654227285411</v>
      </c>
      <c r="AH26" s="10">
        <f>SUM(AH12:AH24)</f>
        <v>36113.800000000003</v>
      </c>
      <c r="AI26" s="97">
        <f>SUM(AI9:AI24)</f>
        <v>3203.15</v>
      </c>
      <c r="AJ26" s="98">
        <f>AK26/$G$26</f>
        <v>0.21105597721567304</v>
      </c>
      <c r="AK26" s="10">
        <f>SUM(AK12:AK24)</f>
        <v>28753</v>
      </c>
      <c r="AL26" s="101">
        <f>SUM(AL12:AL24)</f>
        <v>0</v>
      </c>
      <c r="AM26" s="98">
        <f>AN26/$G$26</f>
        <v>0</v>
      </c>
      <c r="AN26" s="10">
        <f>SUM(AN12:AN24)</f>
        <v>0</v>
      </c>
    </row>
    <row r="27" spans="1:40" ht="13.5">
      <c r="A27" s="160"/>
      <c r="B27" s="160"/>
      <c r="E27" s="58"/>
      <c r="F27" s="101"/>
      <c r="I27" s="97"/>
      <c r="J27" s="287"/>
      <c r="K27" s="10"/>
      <c r="L27" s="101"/>
      <c r="M27" s="101"/>
      <c r="N27" s="287"/>
      <c r="O27" s="168"/>
      <c r="P27" s="10"/>
      <c r="Q27" s="101"/>
      <c r="R27" s="287"/>
      <c r="S27" s="10"/>
      <c r="T27" s="101"/>
      <c r="U27" s="287"/>
      <c r="V27" s="10"/>
      <c r="W27" s="101"/>
      <c r="X27" s="287"/>
      <c r="Y27" s="10"/>
      <c r="Z27" s="101"/>
      <c r="AA27" s="287"/>
      <c r="AB27" s="10"/>
      <c r="AC27" s="101"/>
      <c r="AD27" s="287"/>
      <c r="AE27" s="10"/>
      <c r="AF27" s="101"/>
      <c r="AG27" s="287"/>
      <c r="AH27" s="10"/>
      <c r="AI27" s="101"/>
      <c r="AJ27" s="287"/>
      <c r="AK27" s="10"/>
      <c r="AL27" s="101"/>
      <c r="AM27" s="287"/>
      <c r="AN27" s="10"/>
    </row>
    <row r="28" spans="1:40" ht="13.5">
      <c r="A28" s="159" t="s">
        <v>54</v>
      </c>
      <c r="B28" s="159"/>
      <c r="D28" s="224" t="s">
        <v>53</v>
      </c>
      <c r="E28" s="58">
        <f>I28+L28+M28+Q28+T28+W28+Z28+AC28+AF28+AI28+AL28</f>
        <v>12730</v>
      </c>
      <c r="F28" s="101"/>
      <c r="G28" s="3">
        <f>K28+O28+P28+S28+V28+Y28+AB28+AE28+AH28+AK28+AN28</f>
        <v>132576.20000000001</v>
      </c>
      <c r="H28" s="28"/>
      <c r="I28" s="99">
        <v>760</v>
      </c>
      <c r="J28" s="288"/>
      <c r="K28" s="11">
        <f>K26+AN24</f>
        <v>9760.2000000000007</v>
      </c>
      <c r="L28" s="102">
        <v>3700</v>
      </c>
      <c r="M28" s="102">
        <v>225</v>
      </c>
      <c r="N28" s="288"/>
      <c r="O28" s="173">
        <v>26579</v>
      </c>
      <c r="P28" s="11">
        <v>2200</v>
      </c>
      <c r="Q28" s="102">
        <v>25</v>
      </c>
      <c r="R28" s="288"/>
      <c r="S28" s="11">
        <v>100</v>
      </c>
      <c r="T28" s="102">
        <v>2445</v>
      </c>
      <c r="U28" s="288"/>
      <c r="V28" s="11">
        <v>28222</v>
      </c>
      <c r="W28" s="102">
        <v>0</v>
      </c>
      <c r="X28" s="288"/>
      <c r="Y28" s="11">
        <v>0</v>
      </c>
      <c r="Z28" s="102">
        <v>250</v>
      </c>
      <c r="AA28" s="288"/>
      <c r="AB28" s="11">
        <v>1791</v>
      </c>
      <c r="AC28" s="102">
        <v>0</v>
      </c>
      <c r="AD28" s="288"/>
      <c r="AE28" s="11">
        <v>0</v>
      </c>
      <c r="AF28" s="102">
        <v>2150</v>
      </c>
      <c r="AG28" s="288"/>
      <c r="AH28" s="11">
        <v>35524</v>
      </c>
      <c r="AI28" s="102">
        <v>3175</v>
      </c>
      <c r="AJ28" s="288"/>
      <c r="AK28" s="11">
        <v>28400</v>
      </c>
      <c r="AL28" s="102">
        <v>0</v>
      </c>
      <c r="AM28" s="288"/>
      <c r="AN28" s="11">
        <f>AN26-AN24</f>
        <v>0</v>
      </c>
    </row>
    <row r="29" spans="1:40" ht="13.5">
      <c r="A29" s="160"/>
      <c r="B29" s="160"/>
      <c r="D29" s="225"/>
      <c r="E29" s="215"/>
      <c r="F29" s="142"/>
      <c r="G29" s="53"/>
      <c r="H29" s="53"/>
      <c r="I29" s="97"/>
      <c r="J29" s="287"/>
      <c r="K29" s="10"/>
      <c r="L29" s="101"/>
      <c r="M29" s="101"/>
      <c r="N29" s="287"/>
      <c r="O29" s="168"/>
      <c r="P29" s="10"/>
      <c r="Q29" s="101"/>
      <c r="R29" s="287"/>
      <c r="S29" s="10"/>
      <c r="T29" s="101"/>
      <c r="U29" s="287"/>
      <c r="V29" s="10"/>
      <c r="W29" s="101"/>
      <c r="X29" s="287"/>
      <c r="Y29" s="10"/>
      <c r="Z29" s="101"/>
      <c r="AA29" s="287"/>
      <c r="AB29" s="10"/>
      <c r="AC29" s="101"/>
      <c r="AD29" s="287"/>
      <c r="AE29" s="10"/>
      <c r="AF29" s="101"/>
      <c r="AG29" s="287"/>
      <c r="AH29" s="10"/>
      <c r="AI29" s="101"/>
      <c r="AJ29" s="287"/>
      <c r="AK29" s="10"/>
      <c r="AL29" s="101"/>
      <c r="AM29" s="287"/>
      <c r="AN29" s="10"/>
    </row>
    <row r="30" spans="1:40" ht="14.25" thickBot="1">
      <c r="A30" s="159" t="s">
        <v>55</v>
      </c>
      <c r="B30" s="159"/>
      <c r="D30" s="226" t="s">
        <v>53</v>
      </c>
      <c r="E30" s="216">
        <f>I30+L30+M30+Q30+T30+W30+Z30+AC30+AF30+AI30+AL30</f>
        <v>315</v>
      </c>
      <c r="F30" s="103"/>
      <c r="G30" s="4">
        <f>G26-G28</f>
        <v>3657.7999999999884</v>
      </c>
      <c r="H30" s="4"/>
      <c r="I30" s="100">
        <f>I26-I28</f>
        <v>22.039999999999964</v>
      </c>
      <c r="J30" s="289"/>
      <c r="K30" s="12">
        <f>K26-K28</f>
        <v>0</v>
      </c>
      <c r="L30" s="100">
        <f>L26-L28</f>
        <v>-251</v>
      </c>
      <c r="M30" s="103">
        <f>M26-M28</f>
        <v>-25</v>
      </c>
      <c r="N30" s="289"/>
      <c r="O30" s="174">
        <f t="shared" ref="O30:T30" si="21">O26-O28</f>
        <v>-834.4800000000032</v>
      </c>
      <c r="P30" s="12">
        <f t="shared" si="21"/>
        <v>-200</v>
      </c>
      <c r="Q30" s="100">
        <f t="shared" si="21"/>
        <v>100</v>
      </c>
      <c r="R30" s="289"/>
      <c r="S30" s="12">
        <f t="shared" si="21"/>
        <v>1150</v>
      </c>
      <c r="T30" s="100">
        <f t="shared" si="21"/>
        <v>105.59999999999991</v>
      </c>
      <c r="U30" s="289"/>
      <c r="V30" s="12">
        <f>V26-V28</f>
        <v>-5</v>
      </c>
      <c r="W30" s="100">
        <f>W26-W28</f>
        <v>86.25</v>
      </c>
      <c r="X30" s="289"/>
      <c r="Y30" s="12">
        <f>Y26-Y28</f>
        <v>770</v>
      </c>
      <c r="Z30" s="100">
        <f>Z26-Z28</f>
        <v>89.399999999999977</v>
      </c>
      <c r="AA30" s="289"/>
      <c r="AB30" s="12">
        <f>AB26-AB28</f>
        <v>1002.1599999999999</v>
      </c>
      <c r="AC30" s="100">
        <f>AC26-AC28</f>
        <v>111.6</v>
      </c>
      <c r="AD30" s="289"/>
      <c r="AE30" s="12">
        <f>AE26-AE28</f>
        <v>832.31999999999994</v>
      </c>
      <c r="AF30" s="100">
        <f>AF26-AF28</f>
        <v>47.960000000000036</v>
      </c>
      <c r="AG30" s="289"/>
      <c r="AH30" s="12">
        <f>AH26-AH28</f>
        <v>589.80000000000291</v>
      </c>
      <c r="AI30" s="100">
        <f>AI26-AI28</f>
        <v>28.150000000000091</v>
      </c>
      <c r="AJ30" s="289"/>
      <c r="AK30" s="12">
        <f>AK26-AK28</f>
        <v>353</v>
      </c>
      <c r="AL30" s="100">
        <f>AL26-AL28</f>
        <v>0</v>
      </c>
      <c r="AM30" s="289"/>
      <c r="AN30" s="12">
        <f>AN26-AN28</f>
        <v>0</v>
      </c>
    </row>
    <row r="31" spans="1:40" ht="13.5" thickTop="1">
      <c r="E31" s="227" t="s">
        <v>56</v>
      </c>
      <c r="G31" s="227" t="s">
        <v>56</v>
      </c>
      <c r="I31" s="325" t="s">
        <v>56</v>
      </c>
      <c r="K31" s="328" t="s">
        <v>56</v>
      </c>
      <c r="L31" s="227" t="s">
        <v>56</v>
      </c>
      <c r="M31" s="227" t="s">
        <v>56</v>
      </c>
      <c r="O31" s="227" t="s">
        <v>56</v>
      </c>
      <c r="P31" s="328" t="s">
        <v>56</v>
      </c>
      <c r="Q31" s="227" t="s">
        <v>56</v>
      </c>
      <c r="S31" s="227" t="s">
        <v>56</v>
      </c>
      <c r="T31" s="325" t="s">
        <v>56</v>
      </c>
      <c r="V31" s="227" t="s">
        <v>56</v>
      </c>
      <c r="W31" s="325" t="s">
        <v>56</v>
      </c>
      <c r="Y31" s="227" t="s">
        <v>56</v>
      </c>
      <c r="Z31" s="325" t="s">
        <v>56</v>
      </c>
      <c r="AB31" s="227" t="s">
        <v>56</v>
      </c>
      <c r="AC31" s="325" t="s">
        <v>56</v>
      </c>
      <c r="AE31" s="227" t="s">
        <v>56</v>
      </c>
      <c r="AF31" s="325" t="s">
        <v>56</v>
      </c>
      <c r="AH31" s="227" t="s">
        <v>56</v>
      </c>
      <c r="AI31" s="325" t="s">
        <v>56</v>
      </c>
      <c r="AK31" s="227" t="s">
        <v>56</v>
      </c>
      <c r="AL31" s="325" t="s">
        <v>56</v>
      </c>
      <c r="AN31" s="328" t="s">
        <v>56</v>
      </c>
    </row>
    <row r="32" spans="1:40">
      <c r="I32" s="43"/>
      <c r="K32" s="10"/>
      <c r="P32" s="10"/>
      <c r="T32" s="43"/>
      <c r="W32" s="43"/>
      <c r="Z32" s="43"/>
      <c r="AC32" s="43"/>
      <c r="AF32" s="43"/>
      <c r="AI32" s="43"/>
      <c r="AL32" s="43"/>
      <c r="AN32" s="10"/>
    </row>
    <row r="33" spans="1:40">
      <c r="C33" s="306" t="s">
        <v>137</v>
      </c>
      <c r="E33" s="58">
        <f>I33+L33+M33+Q33+T33+W33+Z33+AC33+AF33+AI33+AL33</f>
        <v>8779.5359179615971</v>
      </c>
      <c r="F33" s="207"/>
      <c r="G33" s="3">
        <f>K33+O33+P33+S33+V33+Y33+AB33+AE33+AH33+AK33+AN33</f>
        <v>94347.837283524306</v>
      </c>
      <c r="I33" s="43">
        <f>I$26*$G38</f>
        <v>592.71864385496781</v>
      </c>
      <c r="J33" s="310" t="s">
        <v>143</v>
      </c>
      <c r="K33" s="10">
        <f>K$26*$G38</f>
        <v>7397.3869722178624</v>
      </c>
      <c r="L33" s="39">
        <v>1892</v>
      </c>
      <c r="N33" s="419" t="s">
        <v>178</v>
      </c>
      <c r="O33" s="3">
        <v>14067</v>
      </c>
      <c r="P33" s="331"/>
      <c r="Q33" s="39">
        <f>Q$26*$G38</f>
        <v>94.7391827551928</v>
      </c>
      <c r="R33" s="310" t="s">
        <v>143</v>
      </c>
      <c r="S33" s="3">
        <f>S$26*$G38</f>
        <v>947.39182755192803</v>
      </c>
      <c r="T33" s="43">
        <f>T$26*$G38</f>
        <v>1933.134076283158</v>
      </c>
      <c r="U33" s="310" t="s">
        <v>143</v>
      </c>
      <c r="V33" s="3">
        <f>V$26*$G38</f>
        <v>21386.044158426201</v>
      </c>
      <c r="W33" s="43">
        <f>W$26*$G38</f>
        <v>65.370036101083031</v>
      </c>
      <c r="X33" s="310" t="s">
        <v>143</v>
      </c>
      <c r="Y33" s="3">
        <f>Y$26*$G38</f>
        <v>583.59336577198769</v>
      </c>
      <c r="Z33" s="43">
        <v>36</v>
      </c>
      <c r="AA33" s="419" t="s">
        <v>178</v>
      </c>
      <c r="AB33" s="3">
        <v>268</v>
      </c>
      <c r="AC33" s="43">
        <v>72</v>
      </c>
      <c r="AD33" s="419" t="s">
        <v>178</v>
      </c>
      <c r="AE33" s="3">
        <v>535</v>
      </c>
      <c r="AF33" s="43">
        <f>AF$26*$G38</f>
        <v>1665.8634730288286</v>
      </c>
      <c r="AG33" s="310" t="s">
        <v>143</v>
      </c>
      <c r="AH33" s="3">
        <f>AH$26*$G38</f>
        <v>27371.135185475858</v>
      </c>
      <c r="AI33" s="43">
        <f>AI$26*$G38</f>
        <v>2427.7105059383666</v>
      </c>
      <c r="AJ33" s="310" t="s">
        <v>143</v>
      </c>
      <c r="AK33" s="3">
        <f>AK$26*$G38</f>
        <v>21792.285774080468</v>
      </c>
      <c r="AL33" s="43">
        <f>AL$26*$G38</f>
        <v>0</v>
      </c>
      <c r="AM33" s="310"/>
      <c r="AN33" s="10">
        <f>AN$26*$G38</f>
        <v>0</v>
      </c>
    </row>
    <row r="34" spans="1:40">
      <c r="C34" s="306" t="s">
        <v>138</v>
      </c>
      <c r="E34" s="58">
        <f>I34+L34+M34+Q34+T34+W34+Z34+AC34+AF34+AI34+AL34</f>
        <v>4265.4640820384029</v>
      </c>
      <c r="F34" s="207"/>
      <c r="G34" s="308">
        <f>K34+O34+P34+S34+V34+Y34+AB34+AE34+AH34+AK34+AN34</f>
        <v>41886.162716475701</v>
      </c>
      <c r="I34" s="43">
        <f>I$26*$G39</f>
        <v>189.32135614503215</v>
      </c>
      <c r="J34" s="310" t="s">
        <v>143</v>
      </c>
      <c r="K34" s="329">
        <f>K$26*$G39</f>
        <v>2362.8130277821379</v>
      </c>
      <c r="L34" s="39">
        <v>1557</v>
      </c>
      <c r="M34" s="39">
        <v>200</v>
      </c>
      <c r="N34" s="419" t="s">
        <v>178</v>
      </c>
      <c r="O34" s="39">
        <v>11678</v>
      </c>
      <c r="P34" s="329">
        <v>2000</v>
      </c>
      <c r="Q34" s="39">
        <f>Q$26*$G39</f>
        <v>30.260817244807196</v>
      </c>
      <c r="R34" s="310" t="s">
        <v>143</v>
      </c>
      <c r="S34" s="300">
        <f>S$26*$G39</f>
        <v>302.60817244807197</v>
      </c>
      <c r="T34" s="43">
        <f>T$26*$G39</f>
        <v>617.46592371684187</v>
      </c>
      <c r="U34" s="310" t="s">
        <v>143</v>
      </c>
      <c r="V34" s="300">
        <f>V$26*$G39</f>
        <v>6830.9558415737974</v>
      </c>
      <c r="W34" s="43">
        <f>W$26*$G39</f>
        <v>20.879963898916966</v>
      </c>
      <c r="X34" s="310" t="s">
        <v>143</v>
      </c>
      <c r="Y34" s="300">
        <f>Y$26*$G39</f>
        <v>186.40663422801234</v>
      </c>
      <c r="Z34" s="43">
        <v>303</v>
      </c>
      <c r="AA34" s="419" t="s">
        <v>178</v>
      </c>
      <c r="AB34" s="300">
        <v>2525</v>
      </c>
      <c r="AC34" s="43">
        <v>40</v>
      </c>
      <c r="AD34" s="419" t="s">
        <v>178</v>
      </c>
      <c r="AE34" s="300">
        <v>297</v>
      </c>
      <c r="AF34" s="43">
        <f>AF$26*$G39</f>
        <v>532.09652697117144</v>
      </c>
      <c r="AG34" s="310" t="s">
        <v>143</v>
      </c>
      <c r="AH34" s="300">
        <f>AH$26*$G39</f>
        <v>8742.664814524147</v>
      </c>
      <c r="AI34" s="43">
        <f>AI$26*$G39</f>
        <v>775.43949406163347</v>
      </c>
      <c r="AJ34" s="310" t="s">
        <v>143</v>
      </c>
      <c r="AK34" s="300">
        <f>AK$26*$G39</f>
        <v>6960.7142259195307</v>
      </c>
      <c r="AL34" s="43">
        <f>AL$26*$G39</f>
        <v>0</v>
      </c>
      <c r="AM34" s="310"/>
      <c r="AN34" s="329">
        <f>AN$26*$G39</f>
        <v>0</v>
      </c>
    </row>
    <row r="35" spans="1:40" ht="13.5" thickBot="1">
      <c r="C35" s="301" t="s">
        <v>0</v>
      </c>
      <c r="E35" s="299">
        <f>SUM(E33:E34)</f>
        <v>13045</v>
      </c>
      <c r="G35" s="311">
        <f>SUM(G33:G34)</f>
        <v>136234</v>
      </c>
      <c r="I35" s="326">
        <f>SUM(I33:I34)</f>
        <v>782.04</v>
      </c>
      <c r="J35" s="327"/>
      <c r="K35" s="330">
        <f>SUM(K33:K34)</f>
        <v>9760.2000000000007</v>
      </c>
      <c r="L35" s="299">
        <f>SUM(L33:L34)</f>
        <v>3449</v>
      </c>
      <c r="M35" s="299">
        <f>SUM(M33:M34)</f>
        <v>200</v>
      </c>
      <c r="N35" s="327"/>
      <c r="O35" s="311">
        <f>SUM(O33:O34)</f>
        <v>25745</v>
      </c>
      <c r="P35" s="332">
        <f>SUM(P33:P34)</f>
        <v>2000</v>
      </c>
      <c r="Q35" s="299">
        <f>SUM(Q33:Q34)</f>
        <v>125</v>
      </c>
      <c r="R35" s="327"/>
      <c r="S35" s="312">
        <f>SUM(S33:S34)</f>
        <v>1250</v>
      </c>
      <c r="T35" s="326">
        <f>SUM(T33:T34)</f>
        <v>2550.6</v>
      </c>
      <c r="U35" s="327"/>
      <c r="V35" s="312">
        <f>SUM(V33:V34)</f>
        <v>28217</v>
      </c>
      <c r="W35" s="326">
        <f>SUM(W33:W34)</f>
        <v>86.25</v>
      </c>
      <c r="X35" s="327"/>
      <c r="Y35" s="299">
        <f>SUM(Y33:Y34)</f>
        <v>770</v>
      </c>
      <c r="Z35" s="326">
        <f>SUM(Z33:Z34)</f>
        <v>339</v>
      </c>
      <c r="AA35" s="327"/>
      <c r="AB35" s="312">
        <f>SUM(AB33:AB34)</f>
        <v>2793</v>
      </c>
      <c r="AC35" s="326">
        <f>SUM(AC33:AC34)</f>
        <v>112</v>
      </c>
      <c r="AD35" s="327"/>
      <c r="AE35" s="312">
        <f>SUM(AE33:AE34)</f>
        <v>832</v>
      </c>
      <c r="AF35" s="326">
        <f>SUM(AF33:AF34)</f>
        <v>2197.96</v>
      </c>
      <c r="AG35" s="327"/>
      <c r="AH35" s="312">
        <f>SUM(AH33:AH34)</f>
        <v>36113.800000000003</v>
      </c>
      <c r="AI35" s="326">
        <f>SUM(AI33:AI34)</f>
        <v>3203.15</v>
      </c>
      <c r="AJ35" s="327"/>
      <c r="AK35" s="312">
        <f>SUM(AK33:AK34)</f>
        <v>28753</v>
      </c>
      <c r="AL35" s="326">
        <f>SUM(AL33:AL34)</f>
        <v>0</v>
      </c>
      <c r="AM35" s="327"/>
      <c r="AN35" s="330">
        <f>SUM(AN33:AN34)</f>
        <v>0</v>
      </c>
    </row>
    <row r="36" spans="1:40" ht="13.5" thickTop="1"/>
    <row r="37" spans="1:40">
      <c r="C37" s="307" t="s">
        <v>142</v>
      </c>
      <c r="G37" s="304" t="s">
        <v>118</v>
      </c>
      <c r="L37" s="66" t="s">
        <v>57</v>
      </c>
      <c r="V37"/>
      <c r="W37"/>
      <c r="Y37" s="66" t="s">
        <v>57</v>
      </c>
    </row>
    <row r="38" spans="1:40" ht="18" customHeight="1">
      <c r="C38" s="301" t="s">
        <v>140</v>
      </c>
      <c r="E38" s="39">
        <v>28972</v>
      </c>
      <c r="F38" s="310" t="s">
        <v>143</v>
      </c>
      <c r="G38" s="302">
        <f>E38/E$40</f>
        <v>0.75791346204154242</v>
      </c>
      <c r="L38" s="426" t="s">
        <v>179</v>
      </c>
      <c r="M38" s="64" t="s">
        <v>58</v>
      </c>
      <c r="V38"/>
      <c r="W38"/>
      <c r="Y38" s="230" t="s">
        <v>59</v>
      </c>
      <c r="Z38" s="65" t="s">
        <v>60</v>
      </c>
    </row>
    <row r="39" spans="1:40" ht="18" customHeight="1">
      <c r="C39" s="301" t="s">
        <v>141</v>
      </c>
      <c r="E39" s="39">
        <v>9254</v>
      </c>
      <c r="F39" s="310" t="s">
        <v>143</v>
      </c>
      <c r="G39" s="302">
        <f>E39/E$40</f>
        <v>0.24208653795845758</v>
      </c>
      <c r="L39" s="416" t="s">
        <v>180</v>
      </c>
      <c r="M39" s="64" t="s">
        <v>61</v>
      </c>
      <c r="V39"/>
      <c r="W39"/>
      <c r="Y39" s="229" t="s">
        <v>56</v>
      </c>
      <c r="Z39" s="65" t="s">
        <v>62</v>
      </c>
    </row>
    <row r="40" spans="1:40" ht="18" customHeight="1" thickBot="1">
      <c r="C40" t="s">
        <v>0</v>
      </c>
      <c r="E40" s="299">
        <f>SUM(E38:E39)</f>
        <v>38226</v>
      </c>
      <c r="F40" s="64"/>
      <c r="G40" s="303">
        <f>SUM(G38:G39)</f>
        <v>1</v>
      </c>
      <c r="L40" s="228" t="s">
        <v>63</v>
      </c>
      <c r="M40" s="64" t="s">
        <v>64</v>
      </c>
      <c r="V40"/>
      <c r="W40"/>
      <c r="Y40" s="229" t="s">
        <v>53</v>
      </c>
      <c r="Z40" s="65" t="s">
        <v>65</v>
      </c>
    </row>
    <row r="41" spans="1:40" ht="18" customHeight="1" thickTop="1">
      <c r="F41" s="64"/>
      <c r="L41" s="237" t="s">
        <v>66</v>
      </c>
      <c r="M41" s="64" t="s">
        <v>67</v>
      </c>
    </row>
    <row r="42" spans="1:40">
      <c r="E42" s="64"/>
      <c r="F42" s="64"/>
      <c r="L42" s="418" t="s">
        <v>178</v>
      </c>
      <c r="M42" s="20" t="s">
        <v>145</v>
      </c>
    </row>
    <row r="43" spans="1:40">
      <c r="E43" s="64"/>
      <c r="F43" s="64"/>
      <c r="L43" s="309" t="s">
        <v>143</v>
      </c>
      <c r="M43" s="20" t="s">
        <v>144</v>
      </c>
    </row>
    <row r="44" spans="1:40">
      <c r="C44" s="64"/>
      <c r="D44" s="64"/>
    </row>
    <row r="45" spans="1:40">
      <c r="A45" s="59"/>
      <c r="B45" s="59"/>
      <c r="C45" s="59"/>
      <c r="D45" s="59"/>
      <c r="E45" s="60"/>
      <c r="F45" s="60"/>
      <c r="G45" s="61"/>
      <c r="H45" s="61"/>
      <c r="I45" s="60"/>
      <c r="J45" s="62"/>
      <c r="K45" s="61"/>
      <c r="L45" s="60"/>
      <c r="M45" s="60"/>
      <c r="N45" s="62"/>
      <c r="O45" s="62"/>
      <c r="P45" s="61"/>
      <c r="Q45" s="60"/>
      <c r="R45" s="62"/>
      <c r="S45" s="61"/>
      <c r="T45" s="60"/>
      <c r="U45" s="62"/>
      <c r="V45" s="61"/>
      <c r="W45" s="60"/>
      <c r="X45" s="62"/>
      <c r="Y45" s="61"/>
      <c r="Z45" s="60"/>
      <c r="AA45" s="62"/>
      <c r="AB45" s="61"/>
      <c r="AC45" s="60"/>
      <c r="AD45" s="62"/>
      <c r="AE45" s="61"/>
      <c r="AF45" s="60"/>
      <c r="AG45" s="62"/>
      <c r="AH45" s="61"/>
      <c r="AI45" s="60"/>
      <c r="AJ45" s="62"/>
      <c r="AK45" s="61"/>
      <c r="AL45" s="60"/>
      <c r="AM45" s="62"/>
      <c r="AN45" s="61"/>
    </row>
    <row r="46" spans="1:40" s="67" customFormat="1">
      <c r="E46" s="68"/>
      <c r="F46" s="68"/>
      <c r="G46" s="69"/>
      <c r="H46" s="69"/>
      <c r="I46" s="68"/>
      <c r="J46" s="70"/>
      <c r="K46" s="69"/>
      <c r="L46" s="68"/>
      <c r="M46" s="68"/>
      <c r="N46" s="70"/>
      <c r="O46" s="70"/>
      <c r="P46" s="69"/>
      <c r="Q46" s="68"/>
      <c r="R46" s="70"/>
      <c r="S46" s="69"/>
      <c r="T46" s="68"/>
      <c r="U46" s="70"/>
      <c r="V46" s="69"/>
      <c r="W46" s="68"/>
      <c r="X46" s="70"/>
      <c r="Y46" s="69"/>
      <c r="Z46" s="68"/>
      <c r="AA46" s="70"/>
      <c r="AB46" s="69"/>
      <c r="AC46" s="68"/>
      <c r="AD46" s="70"/>
      <c r="AE46" s="69"/>
      <c r="AF46" s="68"/>
      <c r="AG46" s="70"/>
      <c r="AH46" s="69"/>
      <c r="AI46" s="68"/>
      <c r="AJ46" s="70"/>
      <c r="AK46" s="69"/>
      <c r="AL46" s="68"/>
      <c r="AM46" s="70"/>
      <c r="AN46" s="69"/>
    </row>
    <row r="47" spans="1:40" s="67" customFormat="1" ht="13.5" thickBot="1">
      <c r="A47" s="7" t="s">
        <v>68</v>
      </c>
      <c r="B47" s="7"/>
      <c r="E47" s="68"/>
      <c r="F47" s="68"/>
      <c r="G47" s="69"/>
      <c r="H47" s="69"/>
      <c r="I47" s="68"/>
      <c r="J47" s="70"/>
      <c r="K47" s="69"/>
      <c r="L47" s="68"/>
      <c r="M47" s="68"/>
      <c r="N47" s="70"/>
      <c r="O47" s="70"/>
      <c r="P47" s="69"/>
      <c r="Q47" s="68"/>
      <c r="R47" s="70"/>
      <c r="S47" s="69"/>
      <c r="T47" s="68"/>
      <c r="U47" s="70"/>
      <c r="V47" s="69"/>
      <c r="W47" s="68"/>
      <c r="X47" s="70"/>
      <c r="Y47" s="69"/>
      <c r="Z47" s="68"/>
      <c r="AA47" s="70"/>
      <c r="AB47" s="69"/>
      <c r="AC47" s="68"/>
      <c r="AD47" s="70"/>
      <c r="AE47" s="69"/>
      <c r="AF47" s="68"/>
      <c r="AG47" s="70"/>
      <c r="AH47" s="69"/>
      <c r="AI47" s="68"/>
      <c r="AJ47" s="70"/>
      <c r="AK47" s="69"/>
      <c r="AL47" s="68"/>
      <c r="AM47" s="70"/>
      <c r="AN47" s="69"/>
    </row>
    <row r="48" spans="1:40" s="67" customFormat="1" ht="16.5" thickBot="1">
      <c r="E48" s="68"/>
      <c r="F48" s="68"/>
      <c r="G48" s="69"/>
      <c r="H48" s="69"/>
      <c r="I48" s="256" t="s">
        <v>1</v>
      </c>
      <c r="J48" s="258"/>
      <c r="K48" s="257"/>
      <c r="L48" s="270"/>
      <c r="M48" s="270"/>
      <c r="N48" s="258"/>
      <c r="O48" s="258"/>
      <c r="P48" s="259"/>
      <c r="Q48" s="270"/>
      <c r="R48" s="258"/>
      <c r="S48" s="259"/>
      <c r="T48" s="270"/>
      <c r="U48" s="258"/>
      <c r="V48" s="259"/>
      <c r="W48" s="270"/>
      <c r="X48" s="258"/>
      <c r="Y48" s="259"/>
      <c r="Z48" s="270"/>
      <c r="AA48" s="258"/>
      <c r="AB48" s="259"/>
      <c r="AC48" s="270"/>
      <c r="AD48" s="258"/>
      <c r="AE48" s="259"/>
      <c r="AF48" s="270"/>
      <c r="AG48" s="258"/>
      <c r="AH48" s="259"/>
      <c r="AI48" s="270"/>
      <c r="AJ48" s="258"/>
      <c r="AK48" s="259"/>
      <c r="AL48" s="270"/>
      <c r="AM48" s="258"/>
      <c r="AN48" s="260"/>
    </row>
    <row r="49" spans="1:40" s="67" customFormat="1">
      <c r="E49" s="68"/>
      <c r="F49" s="68"/>
      <c r="G49" s="69"/>
      <c r="H49" s="69"/>
      <c r="I49" s="246" t="s">
        <v>3</v>
      </c>
      <c r="J49" s="266"/>
      <c r="K49" s="247"/>
      <c r="L49" s="47"/>
      <c r="M49" s="163"/>
      <c r="N49" s="35"/>
      <c r="O49" s="35"/>
      <c r="P49" s="36"/>
      <c r="Q49" s="246" t="s">
        <v>4</v>
      </c>
      <c r="R49" s="271"/>
      <c r="S49" s="247"/>
      <c r="T49" s="40"/>
      <c r="U49" s="29"/>
      <c r="V49" s="30" t="s">
        <v>4</v>
      </c>
      <c r="W49" s="246" t="s">
        <v>4</v>
      </c>
      <c r="X49" s="271"/>
      <c r="Y49" s="247"/>
      <c r="Z49" s="40" t="s">
        <v>5</v>
      </c>
      <c r="AA49" s="29"/>
      <c r="AB49" s="113"/>
      <c r="AC49" s="246" t="s">
        <v>6</v>
      </c>
      <c r="AD49" s="266"/>
      <c r="AE49" s="247"/>
      <c r="AF49" s="40" t="s">
        <v>7</v>
      </c>
      <c r="AG49" s="29"/>
      <c r="AH49" s="113"/>
      <c r="AI49" s="275" t="s">
        <v>4</v>
      </c>
      <c r="AJ49" s="266"/>
      <c r="AK49" s="276"/>
      <c r="AL49" s="40" t="s">
        <v>8</v>
      </c>
      <c r="AM49" s="29"/>
      <c r="AN49" s="113"/>
    </row>
    <row r="50" spans="1:40" s="67" customFormat="1" ht="13.5" thickBot="1">
      <c r="E50" s="68"/>
      <c r="F50" s="68"/>
      <c r="G50" s="71" t="s">
        <v>0</v>
      </c>
      <c r="H50" s="71"/>
      <c r="I50" s="248" t="s">
        <v>12</v>
      </c>
      <c r="J50" s="267"/>
      <c r="K50" s="249"/>
      <c r="L50" s="22" t="s">
        <v>13</v>
      </c>
      <c r="M50" s="165"/>
      <c r="N50" s="22"/>
      <c r="O50" s="22"/>
      <c r="P50" s="115"/>
      <c r="Q50" s="272"/>
      <c r="R50" s="273" t="s">
        <v>14</v>
      </c>
      <c r="S50" s="274"/>
      <c r="T50" s="188" t="s">
        <v>15</v>
      </c>
      <c r="U50" s="31"/>
      <c r="V50" s="34"/>
      <c r="W50" s="272"/>
      <c r="X50" s="273" t="s">
        <v>16</v>
      </c>
      <c r="Y50" s="274"/>
      <c r="Z50" s="44" t="s">
        <v>17</v>
      </c>
      <c r="AA50" s="31"/>
      <c r="AB50" s="34"/>
      <c r="AC50" s="248" t="s">
        <v>18</v>
      </c>
      <c r="AD50" s="267"/>
      <c r="AE50" s="252"/>
      <c r="AF50" s="44" t="s">
        <v>19</v>
      </c>
      <c r="AG50" s="31"/>
      <c r="AH50" s="34"/>
      <c r="AI50" s="248" t="s">
        <v>20</v>
      </c>
      <c r="AJ50" s="267"/>
      <c r="AK50" s="255"/>
      <c r="AL50" s="44" t="s">
        <v>21</v>
      </c>
      <c r="AM50" s="31"/>
      <c r="AN50" s="162"/>
    </row>
    <row r="51" spans="1:40" s="67" customFormat="1" ht="13.5" thickBot="1">
      <c r="E51" s="68"/>
      <c r="F51" s="68"/>
      <c r="G51" s="72" t="s">
        <v>69</v>
      </c>
      <c r="H51" s="72"/>
      <c r="I51" s="268" t="s">
        <v>10</v>
      </c>
      <c r="J51" s="269" t="s">
        <v>70</v>
      </c>
      <c r="K51" s="251" t="s">
        <v>69</v>
      </c>
      <c r="L51" s="170" t="s">
        <v>10</v>
      </c>
      <c r="M51" s="171"/>
      <c r="N51" s="23" t="s">
        <v>70</v>
      </c>
      <c r="O51" s="23"/>
      <c r="P51" s="169" t="s">
        <v>71</v>
      </c>
      <c r="Q51" s="268" t="s">
        <v>10</v>
      </c>
      <c r="R51" s="269" t="s">
        <v>26</v>
      </c>
      <c r="S51" s="251" t="s">
        <v>2</v>
      </c>
      <c r="T51" s="41" t="s">
        <v>10</v>
      </c>
      <c r="U51" s="32" t="s">
        <v>26</v>
      </c>
      <c r="V51" s="33" t="s">
        <v>2</v>
      </c>
      <c r="W51" s="268" t="s">
        <v>10</v>
      </c>
      <c r="X51" s="269" t="s">
        <v>26</v>
      </c>
      <c r="Y51" s="251" t="s">
        <v>2</v>
      </c>
      <c r="Z51" s="41" t="s">
        <v>10</v>
      </c>
      <c r="AA51" s="32" t="s">
        <v>26</v>
      </c>
      <c r="AB51" s="37" t="s">
        <v>2</v>
      </c>
      <c r="AC51" s="268" t="s">
        <v>10</v>
      </c>
      <c r="AD51" s="269" t="s">
        <v>26</v>
      </c>
      <c r="AE51" s="253" t="s">
        <v>2</v>
      </c>
      <c r="AF51" s="41" t="s">
        <v>10</v>
      </c>
      <c r="AG51" s="32" t="s">
        <v>26</v>
      </c>
      <c r="AH51" s="37" t="s">
        <v>2</v>
      </c>
      <c r="AI51" s="268" t="s">
        <v>10</v>
      </c>
      <c r="AJ51" s="269" t="s">
        <v>26</v>
      </c>
      <c r="AK51" s="253" t="s">
        <v>2</v>
      </c>
      <c r="AL51" s="41" t="s">
        <v>10</v>
      </c>
      <c r="AM51" s="32" t="s">
        <v>26</v>
      </c>
      <c r="AN51" s="37" t="s">
        <v>2</v>
      </c>
    </row>
    <row r="52" spans="1:40" ht="15" customHeight="1">
      <c r="A52" s="7" t="s">
        <v>72</v>
      </c>
      <c r="B52" s="7"/>
      <c r="F52" s="231" t="s">
        <v>53</v>
      </c>
      <c r="G52" s="3">
        <v>9962</v>
      </c>
      <c r="H52" s="232" t="s">
        <v>66</v>
      </c>
      <c r="I52" s="280"/>
      <c r="J52" s="20">
        <v>7.1999999999999995E-2</v>
      </c>
      <c r="K52" s="73">
        <f>J52*$G$52</f>
        <v>717.2639999999999</v>
      </c>
      <c r="L52" s="284"/>
      <c r="M52" s="284"/>
      <c r="N52" s="20">
        <v>0.20399999999999999</v>
      </c>
      <c r="O52"/>
      <c r="P52" s="73">
        <f>N52*$G$52</f>
        <v>2032.2479999999998</v>
      </c>
      <c r="Q52" s="284"/>
      <c r="R52" s="20">
        <v>8.9999999999999993E-3</v>
      </c>
      <c r="S52" s="73">
        <f>R52*$G$52</f>
        <v>89.657999999999987</v>
      </c>
      <c r="T52" s="284"/>
      <c r="U52" s="20">
        <v>0.20699999999999999</v>
      </c>
      <c r="V52" s="73">
        <f>U52*$G$52</f>
        <v>2062.134</v>
      </c>
      <c r="W52" s="284"/>
      <c r="X52" s="20">
        <v>6.0000000000000001E-3</v>
      </c>
      <c r="Y52" s="73">
        <f>X52*$G$52</f>
        <v>59.771999999999998</v>
      </c>
      <c r="Z52" s="284"/>
      <c r="AA52" s="20">
        <v>0.02</v>
      </c>
      <c r="AB52" s="73">
        <f>AA52*$G$52</f>
        <v>199.24</v>
      </c>
      <c r="AC52" s="284"/>
      <c r="AD52" s="20">
        <v>6.0000000000000001E-3</v>
      </c>
      <c r="AE52" s="73">
        <f>AD52*$G$52</f>
        <v>59.771999999999998</v>
      </c>
      <c r="AF52" s="284"/>
      <c r="AG52" s="20">
        <v>0.26500000000000001</v>
      </c>
      <c r="AH52" s="73">
        <f>AG52*$G$52</f>
        <v>2639.9300000000003</v>
      </c>
      <c r="AI52" s="284"/>
      <c r="AJ52" s="20">
        <v>0.21099999999999999</v>
      </c>
      <c r="AK52" s="73">
        <f>AJ52*$G$52</f>
        <v>2101.982</v>
      </c>
      <c r="AL52" s="284"/>
      <c r="AM52" s="20">
        <v>0</v>
      </c>
      <c r="AN52" s="73">
        <f>AM52*$G$52</f>
        <v>0</v>
      </c>
    </row>
    <row r="53" spans="1:40">
      <c r="A53" s="7"/>
      <c r="B53" s="7"/>
      <c r="I53" s="281"/>
      <c r="J53" s="277"/>
      <c r="K53" s="73"/>
      <c r="L53" s="284"/>
      <c r="M53" s="284"/>
      <c r="N53" s="277"/>
      <c r="O53" s="277"/>
      <c r="P53" s="73"/>
      <c r="Q53" s="284"/>
      <c r="R53" s="277"/>
      <c r="S53" s="73"/>
      <c r="T53" s="284"/>
      <c r="U53" s="277"/>
      <c r="V53" s="73"/>
      <c r="W53" s="284"/>
      <c r="X53" s="277"/>
      <c r="Y53" s="73"/>
      <c r="Z53" s="284"/>
      <c r="AA53" s="277"/>
      <c r="AB53" s="73"/>
      <c r="AC53" s="284"/>
      <c r="AD53" s="277"/>
      <c r="AE53" s="73"/>
      <c r="AF53" s="284"/>
      <c r="AG53" s="277"/>
      <c r="AH53" s="73"/>
      <c r="AI53" s="284"/>
      <c r="AJ53" s="277"/>
      <c r="AK53" s="73"/>
      <c r="AL53" s="284"/>
      <c r="AM53" s="277"/>
      <c r="AN53" s="73"/>
    </row>
    <row r="54" spans="1:40">
      <c r="A54" s="7" t="s">
        <v>73</v>
      </c>
      <c r="B54" s="7"/>
      <c r="F54" s="231" t="s">
        <v>53</v>
      </c>
      <c r="G54" s="3">
        <f>K54+P54+S54+V54+Y54+AB54+AE54+AH54+AK54+AN54</f>
        <v>10100</v>
      </c>
      <c r="I54" s="281"/>
      <c r="J54" s="277"/>
      <c r="K54" s="73">
        <v>700</v>
      </c>
      <c r="L54" s="284"/>
      <c r="M54" s="284"/>
      <c r="N54" s="277"/>
      <c r="O54" s="277"/>
      <c r="P54" s="73">
        <v>1900</v>
      </c>
      <c r="Q54" s="284"/>
      <c r="R54" s="277"/>
      <c r="S54" s="73">
        <v>50</v>
      </c>
      <c r="T54" s="284"/>
      <c r="U54" s="277"/>
      <c r="V54" s="73">
        <v>2200</v>
      </c>
      <c r="W54" s="284"/>
      <c r="X54" s="277"/>
      <c r="Y54" s="73">
        <v>0</v>
      </c>
      <c r="Z54" s="284"/>
      <c r="AA54" s="277"/>
      <c r="AB54" s="73">
        <v>200</v>
      </c>
      <c r="AC54" s="284"/>
      <c r="AD54" s="277"/>
      <c r="AE54" s="73">
        <v>0</v>
      </c>
      <c r="AF54" s="284"/>
      <c r="AG54" s="277"/>
      <c r="AH54" s="73">
        <v>2750</v>
      </c>
      <c r="AI54" s="284"/>
      <c r="AJ54" s="277"/>
      <c r="AK54" s="73">
        <v>2300</v>
      </c>
      <c r="AL54" s="284"/>
      <c r="AM54" s="277"/>
      <c r="AN54" s="73">
        <v>0</v>
      </c>
    </row>
    <row r="55" spans="1:40">
      <c r="A55" s="7"/>
      <c r="B55" s="7"/>
      <c r="G55" s="53"/>
      <c r="H55" s="53"/>
      <c r="I55" s="282"/>
      <c r="J55" s="278"/>
      <c r="K55" s="74"/>
      <c r="L55" s="285"/>
      <c r="M55" s="285"/>
      <c r="N55" s="278"/>
      <c r="O55" s="278"/>
      <c r="P55" s="74"/>
      <c r="Q55" s="285"/>
      <c r="R55" s="278"/>
      <c r="S55" s="74"/>
      <c r="T55" s="285"/>
      <c r="U55" s="278"/>
      <c r="V55" s="74"/>
      <c r="W55" s="285"/>
      <c r="X55" s="278"/>
      <c r="Y55" s="74"/>
      <c r="Z55" s="285"/>
      <c r="AA55" s="278"/>
      <c r="AB55" s="74"/>
      <c r="AC55" s="285"/>
      <c r="AD55" s="278"/>
      <c r="AE55" s="74"/>
      <c r="AF55" s="285"/>
      <c r="AG55" s="278"/>
      <c r="AH55" s="74"/>
      <c r="AI55" s="285"/>
      <c r="AJ55" s="278"/>
      <c r="AK55" s="74"/>
      <c r="AL55" s="285"/>
      <c r="AM55" s="278"/>
      <c r="AN55" s="74"/>
    </row>
    <row r="56" spans="1:40" ht="13.5" thickBot="1">
      <c r="A56" s="7" t="s">
        <v>74</v>
      </c>
      <c r="B56" s="7"/>
      <c r="F56" s="231" t="s">
        <v>53</v>
      </c>
      <c r="G56" s="4">
        <f>K56+P56+S56+V56+Y56+AB56+AE56+AH56+AK56+AN56</f>
        <v>-138.00000000000003</v>
      </c>
      <c r="H56" s="4"/>
      <c r="I56" s="283"/>
      <c r="J56" s="279"/>
      <c r="K56" s="75">
        <f>K52-K54</f>
        <v>17.263999999999896</v>
      </c>
      <c r="L56" s="286"/>
      <c r="M56" s="286"/>
      <c r="N56" s="279"/>
      <c r="O56" s="279"/>
      <c r="P56" s="75">
        <f>P52-P54</f>
        <v>132.24799999999982</v>
      </c>
      <c r="Q56" s="286"/>
      <c r="R56" s="279"/>
      <c r="S56" s="75">
        <f>S52-S54</f>
        <v>39.657999999999987</v>
      </c>
      <c r="T56" s="286"/>
      <c r="U56" s="279"/>
      <c r="V56" s="75">
        <f>V52-V54</f>
        <v>-137.86599999999999</v>
      </c>
      <c r="W56" s="286"/>
      <c r="X56" s="279"/>
      <c r="Y56" s="75">
        <f>Y52-Y54</f>
        <v>59.771999999999998</v>
      </c>
      <c r="Z56" s="286"/>
      <c r="AA56" s="279"/>
      <c r="AB56" s="75">
        <f>AB52-AB54</f>
        <v>-0.75999999999999091</v>
      </c>
      <c r="AC56" s="286"/>
      <c r="AD56" s="279"/>
      <c r="AE56" s="75">
        <f>AE52-AE54</f>
        <v>59.771999999999998</v>
      </c>
      <c r="AF56" s="286"/>
      <c r="AG56" s="279"/>
      <c r="AH56" s="75">
        <f>AH52-AH54</f>
        <v>-110.06999999999971</v>
      </c>
      <c r="AI56" s="286"/>
      <c r="AJ56" s="279"/>
      <c r="AK56" s="75">
        <f>AK52-AK54</f>
        <v>-198.01800000000003</v>
      </c>
      <c r="AL56" s="286"/>
      <c r="AM56" s="279"/>
      <c r="AN56" s="75">
        <f>AN52-AN54</f>
        <v>0</v>
      </c>
    </row>
    <row r="57" spans="1:40" ht="13.5" thickTop="1">
      <c r="A57" s="7"/>
      <c r="B57" s="7"/>
      <c r="G57" s="227" t="s">
        <v>56</v>
      </c>
      <c r="H57" s="28"/>
      <c r="I57" s="58"/>
      <c r="J57" s="26"/>
      <c r="K57" s="227" t="s">
        <v>56</v>
      </c>
      <c r="L57" s="58"/>
      <c r="M57" s="58"/>
      <c r="N57" s="26"/>
      <c r="O57" s="26"/>
      <c r="P57" s="227" t="s">
        <v>56</v>
      </c>
      <c r="Q57" s="58"/>
      <c r="R57" s="26"/>
      <c r="S57" s="227" t="s">
        <v>56</v>
      </c>
      <c r="T57" s="58"/>
      <c r="U57" s="26"/>
      <c r="V57" s="227" t="s">
        <v>56</v>
      </c>
      <c r="W57" s="58"/>
      <c r="X57" s="26"/>
      <c r="Y57" s="227" t="s">
        <v>56</v>
      </c>
      <c r="Z57" s="58"/>
      <c r="AA57" s="26"/>
      <c r="AB57" s="227" t="s">
        <v>56</v>
      </c>
      <c r="AC57" s="58"/>
      <c r="AD57" s="26"/>
      <c r="AE57" s="227" t="s">
        <v>56</v>
      </c>
      <c r="AF57" s="58"/>
      <c r="AG57" s="26"/>
      <c r="AH57" s="227" t="s">
        <v>56</v>
      </c>
      <c r="AI57" s="58"/>
      <c r="AJ57" s="26"/>
      <c r="AK57" s="227" t="s">
        <v>56</v>
      </c>
      <c r="AL57" s="58"/>
      <c r="AM57" s="26"/>
      <c r="AN57" s="227" t="s">
        <v>56</v>
      </c>
    </row>
    <row r="58" spans="1:40">
      <c r="A58" s="7"/>
      <c r="B58" s="7"/>
      <c r="G58" s="227"/>
      <c r="H58" s="28"/>
      <c r="I58" s="58"/>
      <c r="J58" s="26"/>
      <c r="K58" s="227"/>
      <c r="L58" s="58"/>
      <c r="M58" s="58"/>
      <c r="N58" s="26"/>
      <c r="O58" s="26"/>
      <c r="P58" s="227"/>
      <c r="Q58" s="58"/>
      <c r="R58" s="26"/>
      <c r="S58" s="227"/>
      <c r="T58" s="58"/>
      <c r="U58" s="26"/>
      <c r="V58" s="227"/>
      <c r="W58" s="58"/>
      <c r="X58" s="26"/>
      <c r="Y58" s="227"/>
      <c r="Z58" s="58"/>
      <c r="AA58" s="26"/>
      <c r="AB58" s="227"/>
      <c r="AC58" s="58"/>
      <c r="AD58" s="26"/>
      <c r="AE58" s="227"/>
      <c r="AF58" s="58"/>
      <c r="AG58" s="26"/>
      <c r="AH58" s="227"/>
      <c r="AI58" s="58"/>
      <c r="AJ58" s="26"/>
      <c r="AK58" s="227"/>
      <c r="AL58" s="58"/>
      <c r="AM58" s="26"/>
      <c r="AN58" s="227"/>
    </row>
    <row r="59" spans="1:40">
      <c r="C59" s="305" t="s">
        <v>137</v>
      </c>
      <c r="E59" s="58"/>
      <c r="F59" s="427"/>
      <c r="G59" s="3">
        <f>K59+P59+S59+V59+Y59+AB59+AE59+AH59+AK59+AN59</f>
        <v>6901.6807505687757</v>
      </c>
      <c r="I59" s="58"/>
      <c r="J59" s="309" t="s">
        <v>143</v>
      </c>
      <c r="K59" s="3">
        <f>K$52*$G38</f>
        <v>543.62404143776484</v>
      </c>
      <c r="L59" s="58"/>
      <c r="M59" s="58"/>
      <c r="N59" s="418" t="s">
        <v>178</v>
      </c>
      <c r="O59" s="323">
        <f>(O$33+P$33)/(O$35+P$35)</f>
        <v>0.50701027212110295</v>
      </c>
      <c r="P59" s="3">
        <f>P$52*$O59</f>
        <v>1030.3706114975671</v>
      </c>
      <c r="Q59" s="58"/>
      <c r="R59" s="309" t="s">
        <v>143</v>
      </c>
      <c r="S59" s="3">
        <f>S$52*$G38</f>
        <v>67.953005179720606</v>
      </c>
      <c r="T59" s="58"/>
      <c r="U59" s="309" t="s">
        <v>143</v>
      </c>
      <c r="V59" s="3">
        <f>V$52*$G38</f>
        <v>1562.919119133574</v>
      </c>
      <c r="W59" s="58"/>
      <c r="X59" s="309" t="s">
        <v>143</v>
      </c>
      <c r="Y59" s="3">
        <f>Y$52*$G38</f>
        <v>45.302003453147073</v>
      </c>
      <c r="Z59" s="418" t="s">
        <v>178</v>
      </c>
      <c r="AA59" s="324">
        <f>(AB$33)/(AB$35)</f>
        <v>9.5954171142141068E-2</v>
      </c>
      <c r="AB59" s="3">
        <f>AB$52*$AA59</f>
        <v>19.117909058360187</v>
      </c>
      <c r="AC59" s="418" t="s">
        <v>178</v>
      </c>
      <c r="AD59" s="324">
        <f>(AE$33)/(AE$35)</f>
        <v>0.64302884615384615</v>
      </c>
      <c r="AE59" s="300">
        <f>AE$52*$AD59</f>
        <v>38.435120192307693</v>
      </c>
      <c r="AF59" s="58"/>
      <c r="AG59" s="309" t="s">
        <v>143</v>
      </c>
      <c r="AH59" s="3">
        <f>AH$52*$G38</f>
        <v>2000.8384858473294</v>
      </c>
      <c r="AI59" s="58"/>
      <c r="AJ59" s="309" t="s">
        <v>143</v>
      </c>
      <c r="AK59" s="3">
        <f>AK$52*$G38</f>
        <v>1593.1204547690054</v>
      </c>
      <c r="AL59" s="58"/>
      <c r="AM59" s="310"/>
      <c r="AN59" s="3">
        <f>AN$26*$G66</f>
        <v>0</v>
      </c>
    </row>
    <row r="60" spans="1:40">
      <c r="C60" s="305" t="s">
        <v>138</v>
      </c>
      <c r="E60" s="58"/>
      <c r="F60" s="427"/>
      <c r="G60" s="300">
        <f>K60+P60+S60+V60+Y60+AB60+AE60+AH60+AK60+AN60</f>
        <v>3060.3192494312239</v>
      </c>
      <c r="I60" s="58"/>
      <c r="J60" s="309" t="s">
        <v>143</v>
      </c>
      <c r="K60" s="300">
        <f>K$52*$G39</f>
        <v>173.63995856223508</v>
      </c>
      <c r="L60" s="58"/>
      <c r="M60" s="58"/>
      <c r="N60" s="418" t="s">
        <v>178</v>
      </c>
      <c r="O60" s="323">
        <f>(O$34+P$34)/(O$35+P$35)</f>
        <v>0.49298972787889711</v>
      </c>
      <c r="P60" s="300">
        <f>P$52*$O60</f>
        <v>1001.8773885024328</v>
      </c>
      <c r="Q60" s="58"/>
      <c r="R60" s="309" t="s">
        <v>143</v>
      </c>
      <c r="S60" s="300">
        <f>S$52*$G39</f>
        <v>21.704994820279385</v>
      </c>
      <c r="T60" s="58"/>
      <c r="U60" s="309" t="s">
        <v>143</v>
      </c>
      <c r="V60" s="300">
        <f>V$52*$G39</f>
        <v>499.21488086642597</v>
      </c>
      <c r="W60" s="58"/>
      <c r="X60" s="309" t="s">
        <v>143</v>
      </c>
      <c r="Y60" s="300">
        <f>Y$52*$G39</f>
        <v>14.469996546852926</v>
      </c>
      <c r="Z60" s="418" t="s">
        <v>178</v>
      </c>
      <c r="AA60" s="324">
        <f>(AB$34)/(AB$35)</f>
        <v>0.90404582885785889</v>
      </c>
      <c r="AB60" s="300">
        <f>AB$52*$AA60</f>
        <v>180.12209094163981</v>
      </c>
      <c r="AC60" s="418" t="s">
        <v>178</v>
      </c>
      <c r="AD60" s="324">
        <f>(AE$34)/(AE$35)</f>
        <v>0.35697115384615385</v>
      </c>
      <c r="AE60" s="300">
        <f>AE$52*$AD60</f>
        <v>21.336879807692309</v>
      </c>
      <c r="AF60" s="58"/>
      <c r="AG60" s="309" t="s">
        <v>143</v>
      </c>
      <c r="AH60" s="300">
        <f>AH$52*$G39</f>
        <v>639.09151415267104</v>
      </c>
      <c r="AI60" s="58"/>
      <c r="AJ60" s="309" t="s">
        <v>143</v>
      </c>
      <c r="AK60" s="300">
        <f>AK$52*$G39</f>
        <v>508.86154523099458</v>
      </c>
      <c r="AL60" s="58"/>
      <c r="AM60" s="310"/>
      <c r="AN60" s="300">
        <f>AN$26*$G67</f>
        <v>0</v>
      </c>
    </row>
    <row r="61" spans="1:40" ht="13.5" thickBot="1">
      <c r="C61" t="s">
        <v>0</v>
      </c>
      <c r="E61" s="58"/>
      <c r="G61" s="311">
        <f>SUM(G59:G60)</f>
        <v>9962</v>
      </c>
      <c r="I61" s="58"/>
      <c r="K61" s="312">
        <f>SUM(K59:K60)</f>
        <v>717.2639999999999</v>
      </c>
      <c r="L61" s="58"/>
      <c r="M61" s="58"/>
      <c r="O61" s="303">
        <f>SUM(O59:O60)</f>
        <v>1</v>
      </c>
      <c r="P61" s="312">
        <f>SUM(P59:P60)</f>
        <v>2032.248</v>
      </c>
      <c r="Q61" s="58"/>
      <c r="S61" s="312">
        <f>SUM(S59:S60)</f>
        <v>89.657999999999987</v>
      </c>
      <c r="T61" s="58"/>
      <c r="V61" s="312">
        <f>SUM(V59:V60)</f>
        <v>2062.134</v>
      </c>
      <c r="W61" s="58"/>
      <c r="Y61" s="312">
        <f>SUM(Y59:Y60)</f>
        <v>59.771999999999998</v>
      </c>
      <c r="Z61" s="58"/>
      <c r="AA61" s="316">
        <f>SUM(AA59:AA60)</f>
        <v>1</v>
      </c>
      <c r="AB61" s="312">
        <f>SUM(AB59:AB60)</f>
        <v>199.24</v>
      </c>
      <c r="AC61" s="58"/>
      <c r="AD61" s="316">
        <f>SUM(AD59:AD60)</f>
        <v>1</v>
      </c>
      <c r="AE61" s="312">
        <f>SUM(AE59:AE60)</f>
        <v>59.772000000000006</v>
      </c>
      <c r="AF61" s="58"/>
      <c r="AH61" s="312">
        <f>SUM(AH59:AH60)</f>
        <v>2639.9300000000003</v>
      </c>
      <c r="AI61" s="58"/>
      <c r="AK61" s="312">
        <f>SUM(AK59:AK60)</f>
        <v>2101.982</v>
      </c>
      <c r="AL61" s="58"/>
      <c r="AN61" s="312">
        <f>SUM(AN59:AN60)</f>
        <v>0</v>
      </c>
    </row>
    <row r="62" spans="1:40" ht="13.5" thickTop="1">
      <c r="E62" s="58"/>
      <c r="G62" s="28"/>
      <c r="I62" s="58"/>
      <c r="K62" s="321"/>
      <c r="L62" s="58"/>
      <c r="M62" s="58"/>
      <c r="O62" s="28"/>
      <c r="P62" s="322"/>
      <c r="Q62" s="58"/>
      <c r="S62" s="321"/>
      <c r="T62" s="58"/>
      <c r="V62" s="321"/>
      <c r="W62" s="58"/>
      <c r="Y62" s="58"/>
      <c r="Z62" s="58"/>
      <c r="AB62" s="321"/>
      <c r="AC62" s="58"/>
      <c r="AE62" s="321"/>
      <c r="AF62" s="58"/>
      <c r="AH62" s="321"/>
      <c r="AI62" s="58"/>
      <c r="AK62" s="321"/>
      <c r="AL62" s="58"/>
      <c r="AN62" s="321"/>
    </row>
    <row r="63" spans="1:40">
      <c r="E63" s="58"/>
      <c r="G63" s="28"/>
      <c r="I63" s="58"/>
      <c r="K63" s="321"/>
      <c r="L63" s="58"/>
      <c r="M63" s="58"/>
      <c r="O63" s="28"/>
      <c r="P63" s="322"/>
      <c r="Q63" s="58"/>
      <c r="S63" s="321"/>
      <c r="T63" s="58"/>
      <c r="V63" s="321"/>
      <c r="W63" s="58"/>
      <c r="Y63" s="58"/>
      <c r="Z63" s="58"/>
      <c r="AB63" s="321"/>
      <c r="AC63" s="58"/>
      <c r="AE63" s="321"/>
      <c r="AF63" s="58"/>
      <c r="AH63" s="321"/>
      <c r="AI63" s="58"/>
      <c r="AK63" s="321"/>
      <c r="AL63" s="58"/>
      <c r="AN63" s="321"/>
    </row>
    <row r="64" spans="1:40" ht="13.5" thickBot="1">
      <c r="A64" s="7"/>
      <c r="B64" s="7"/>
    </row>
    <row r="65" spans="1:40" ht="15" customHeight="1">
      <c r="A65" s="7" t="s">
        <v>75</v>
      </c>
      <c r="B65" s="7"/>
      <c r="F65" s="231" t="s">
        <v>53</v>
      </c>
      <c r="G65" s="76">
        <v>10502</v>
      </c>
      <c r="H65" s="233" t="s">
        <v>59</v>
      </c>
      <c r="I65" s="280"/>
      <c r="J65" s="77">
        <v>7.1999999999999995E-2</v>
      </c>
      <c r="K65" s="78">
        <f>J65*$G$65</f>
        <v>756.14399999999989</v>
      </c>
      <c r="L65" s="280"/>
      <c r="M65" s="290"/>
      <c r="N65" s="77">
        <v>0.20399999999999999</v>
      </c>
      <c r="O65" s="172"/>
      <c r="P65" s="78">
        <f>N65*$G$65</f>
        <v>2142.4079999999999</v>
      </c>
      <c r="Q65" s="290"/>
      <c r="R65" s="77">
        <v>8.9999999999999993E-3</v>
      </c>
      <c r="S65" s="78">
        <f>R65*$G$65</f>
        <v>94.517999999999986</v>
      </c>
      <c r="T65" s="290"/>
      <c r="U65" s="77">
        <v>0.20699999999999999</v>
      </c>
      <c r="V65" s="78">
        <f>U65*$G$65</f>
        <v>2173.9139999999998</v>
      </c>
      <c r="W65" s="290"/>
      <c r="X65" s="77">
        <v>6.0000000000000001E-3</v>
      </c>
      <c r="Y65" s="78">
        <f>X65*$G$65</f>
        <v>63.012</v>
      </c>
      <c r="Z65" s="290"/>
      <c r="AA65" s="77">
        <v>0.02</v>
      </c>
      <c r="AB65" s="78">
        <f>AA65*$G$65</f>
        <v>210.04</v>
      </c>
      <c r="AC65" s="290"/>
      <c r="AD65" s="77">
        <v>6.0000000000000001E-3</v>
      </c>
      <c r="AE65" s="78">
        <f>AD65*$G$65</f>
        <v>63.012</v>
      </c>
      <c r="AF65" s="290"/>
      <c r="AG65" s="77">
        <v>0.26500000000000001</v>
      </c>
      <c r="AH65" s="78">
        <f>AG65*$G$65</f>
        <v>2783.03</v>
      </c>
      <c r="AI65" s="290"/>
      <c r="AJ65" s="77">
        <v>0.21099999999999999</v>
      </c>
      <c r="AK65" s="78">
        <f>AJ65*$G$65</f>
        <v>2215.922</v>
      </c>
      <c r="AL65" s="290"/>
      <c r="AM65" s="77">
        <v>0</v>
      </c>
      <c r="AN65" s="78">
        <f>AM65*$G$65</f>
        <v>0</v>
      </c>
    </row>
    <row r="66" spans="1:40">
      <c r="A66" s="7"/>
      <c r="B66" s="7"/>
      <c r="G66" s="28"/>
      <c r="H66" s="28"/>
      <c r="I66" s="281"/>
      <c r="J66" s="277"/>
      <c r="K66" s="73"/>
      <c r="L66" s="284"/>
      <c r="M66" s="284"/>
      <c r="N66" s="277"/>
      <c r="O66" s="277"/>
      <c r="P66" s="73"/>
      <c r="Q66" s="284"/>
      <c r="R66" s="277"/>
      <c r="S66" s="73"/>
      <c r="T66" s="284"/>
      <c r="U66" s="277"/>
      <c r="V66" s="73"/>
      <c r="W66" s="284"/>
      <c r="X66" s="277"/>
      <c r="Y66" s="73"/>
      <c r="Z66" s="284"/>
      <c r="AA66" s="277"/>
      <c r="AB66" s="73"/>
      <c r="AC66" s="284"/>
      <c r="AD66" s="277"/>
      <c r="AE66" s="73"/>
      <c r="AF66" s="284"/>
      <c r="AG66" s="277"/>
      <c r="AH66" s="73"/>
      <c r="AI66" s="284"/>
      <c r="AJ66" s="277"/>
      <c r="AK66" s="73"/>
      <c r="AL66" s="284"/>
      <c r="AM66" s="277"/>
      <c r="AN66" s="73"/>
    </row>
    <row r="67" spans="1:40">
      <c r="A67" s="7" t="s">
        <v>73</v>
      </c>
      <c r="B67" s="7"/>
      <c r="F67" s="231" t="s">
        <v>53</v>
      </c>
      <c r="G67" s="3">
        <f>K67+P67+S67+V67+Y67+AB67+AE67+AH67+AK67+AN67</f>
        <v>10625</v>
      </c>
      <c r="I67" s="281"/>
      <c r="J67" s="277"/>
      <c r="K67" s="73">
        <v>850</v>
      </c>
      <c r="L67" s="284"/>
      <c r="M67" s="284"/>
      <c r="N67" s="277"/>
      <c r="O67" s="277"/>
      <c r="P67" s="73">
        <v>2300</v>
      </c>
      <c r="Q67" s="284"/>
      <c r="R67" s="277"/>
      <c r="S67" s="73">
        <v>25</v>
      </c>
      <c r="T67" s="284"/>
      <c r="U67" s="277"/>
      <c r="V67" s="73">
        <v>2100</v>
      </c>
      <c r="W67" s="284"/>
      <c r="X67" s="277"/>
      <c r="Y67" s="73">
        <v>0</v>
      </c>
      <c r="Z67" s="284"/>
      <c r="AA67" s="277"/>
      <c r="AB67" s="73">
        <v>150</v>
      </c>
      <c r="AC67" s="284"/>
      <c r="AD67" s="277"/>
      <c r="AE67" s="73">
        <v>0</v>
      </c>
      <c r="AF67" s="284"/>
      <c r="AG67" s="277"/>
      <c r="AH67" s="73">
        <v>3000</v>
      </c>
      <c r="AI67" s="284"/>
      <c r="AJ67" s="277"/>
      <c r="AK67" s="73">
        <v>2200</v>
      </c>
      <c r="AL67" s="284"/>
      <c r="AM67" s="277"/>
      <c r="AN67" s="73">
        <v>0</v>
      </c>
    </row>
    <row r="68" spans="1:40">
      <c r="A68" s="7"/>
      <c r="B68" s="7"/>
      <c r="G68" s="53"/>
      <c r="H68" s="53"/>
      <c r="I68" s="282"/>
      <c r="J68" s="278"/>
      <c r="K68" s="74"/>
      <c r="L68" s="285"/>
      <c r="M68" s="285"/>
      <c r="N68" s="278"/>
      <c r="O68" s="278"/>
      <c r="P68" s="74"/>
      <c r="Q68" s="285"/>
      <c r="R68" s="278"/>
      <c r="S68" s="74"/>
      <c r="T68" s="285"/>
      <c r="U68" s="278"/>
      <c r="V68" s="74"/>
      <c r="W68" s="285"/>
      <c r="X68" s="278"/>
      <c r="Y68" s="74"/>
      <c r="Z68" s="285"/>
      <c r="AA68" s="278"/>
      <c r="AB68" s="74"/>
      <c r="AC68" s="285"/>
      <c r="AD68" s="278"/>
      <c r="AE68" s="74"/>
      <c r="AF68" s="285"/>
      <c r="AG68" s="278"/>
      <c r="AH68" s="74"/>
      <c r="AI68" s="285"/>
      <c r="AJ68" s="278"/>
      <c r="AK68" s="74"/>
      <c r="AL68" s="285"/>
      <c r="AM68" s="278"/>
      <c r="AN68" s="74"/>
    </row>
    <row r="69" spans="1:40" ht="13.5" thickBot="1">
      <c r="A69" s="7" t="s">
        <v>74</v>
      </c>
      <c r="B69" s="7"/>
      <c r="F69" s="231" t="s">
        <v>53</v>
      </c>
      <c r="G69" s="4">
        <f>K69+P69+S69+V69+Y69+AB69+AE69+AH69+AK69+AN69</f>
        <v>-123.00000000000026</v>
      </c>
      <c r="H69" s="4"/>
      <c r="I69" s="283"/>
      <c r="J69" s="279"/>
      <c r="K69" s="75">
        <f>K65-K67</f>
        <v>-93.856000000000108</v>
      </c>
      <c r="L69" s="286"/>
      <c r="M69" s="286"/>
      <c r="N69" s="279"/>
      <c r="O69" s="279"/>
      <c r="P69" s="75">
        <f>P65-P67</f>
        <v>-157.5920000000001</v>
      </c>
      <c r="Q69" s="286"/>
      <c r="R69" s="279"/>
      <c r="S69" s="75">
        <f>S65-S67</f>
        <v>69.517999999999986</v>
      </c>
      <c r="T69" s="286"/>
      <c r="U69" s="279"/>
      <c r="V69" s="75">
        <f>V65-V67</f>
        <v>73.91399999999976</v>
      </c>
      <c r="W69" s="286"/>
      <c r="X69" s="279"/>
      <c r="Y69" s="75">
        <f>Y65-Y67</f>
        <v>63.012</v>
      </c>
      <c r="Z69" s="286"/>
      <c r="AA69" s="279"/>
      <c r="AB69" s="75">
        <f>AB65-AB67</f>
        <v>60.039999999999992</v>
      </c>
      <c r="AC69" s="286"/>
      <c r="AD69" s="279"/>
      <c r="AE69" s="75">
        <f>AE65-AE67</f>
        <v>63.012</v>
      </c>
      <c r="AF69" s="286"/>
      <c r="AG69" s="279"/>
      <c r="AH69" s="75">
        <f>AH65-AH67</f>
        <v>-216.9699999999998</v>
      </c>
      <c r="AI69" s="286"/>
      <c r="AJ69" s="279"/>
      <c r="AK69" s="75">
        <f>AK65-AK67</f>
        <v>15.922000000000025</v>
      </c>
      <c r="AL69" s="286"/>
      <c r="AM69" s="279"/>
      <c r="AN69" s="75">
        <f>AN65-AN67</f>
        <v>0</v>
      </c>
    </row>
    <row r="70" spans="1:40" ht="13.5" thickTop="1">
      <c r="A70" s="7"/>
      <c r="B70" s="7"/>
      <c r="G70" s="227" t="s">
        <v>56</v>
      </c>
      <c r="H70" s="28"/>
      <c r="I70" s="58"/>
      <c r="J70" s="26"/>
      <c r="K70" s="227" t="s">
        <v>56</v>
      </c>
      <c r="L70" s="58"/>
      <c r="M70" s="58"/>
      <c r="N70" s="26"/>
      <c r="O70" s="26"/>
      <c r="P70" s="227" t="s">
        <v>56</v>
      </c>
      <c r="Q70" s="58"/>
      <c r="R70" s="26"/>
      <c r="S70" s="227" t="s">
        <v>56</v>
      </c>
      <c r="T70" s="58"/>
      <c r="U70" s="26"/>
      <c r="V70" s="227" t="s">
        <v>56</v>
      </c>
      <c r="W70" s="58"/>
      <c r="X70" s="26"/>
      <c r="Y70" s="227" t="s">
        <v>56</v>
      </c>
      <c r="Z70" s="58"/>
      <c r="AA70" s="26"/>
      <c r="AB70" s="227" t="s">
        <v>56</v>
      </c>
      <c r="AC70" s="58"/>
      <c r="AD70" s="26"/>
      <c r="AE70" s="227" t="s">
        <v>56</v>
      </c>
      <c r="AF70" s="58"/>
      <c r="AG70" s="26"/>
      <c r="AH70" s="227" t="s">
        <v>56</v>
      </c>
      <c r="AI70" s="58"/>
      <c r="AJ70" s="26"/>
      <c r="AK70" s="227" t="s">
        <v>56</v>
      </c>
      <c r="AL70" s="58"/>
      <c r="AM70" s="26"/>
      <c r="AN70" s="227" t="s">
        <v>56</v>
      </c>
    </row>
    <row r="71" spans="1:40">
      <c r="G71" s="28"/>
      <c r="H71" s="28"/>
      <c r="J71" s="26"/>
      <c r="X71" s="26"/>
    </row>
    <row r="72" spans="1:40">
      <c r="C72" s="305" t="s">
        <v>137</v>
      </c>
      <c r="E72" s="58"/>
      <c r="F72" s="427"/>
      <c r="G72" s="3">
        <f>K72+P72+S72+V72+Y72+AB72+AE72+AH72+AK72+AN72</f>
        <v>7241.3208687505467</v>
      </c>
      <c r="I72" s="58"/>
      <c r="J72" s="309" t="s">
        <v>143</v>
      </c>
      <c r="K72" s="3">
        <f>K$65*$G38</f>
        <v>573.09171684193996</v>
      </c>
      <c r="L72" s="58"/>
      <c r="M72" s="58"/>
      <c r="N72" s="418" t="s">
        <v>178</v>
      </c>
      <c r="O72" s="323">
        <f>(O$33+P$33)/(O$35+P$35)</f>
        <v>0.50701027212110295</v>
      </c>
      <c r="P72" s="300">
        <f>P$65*$O72</f>
        <v>1086.2228630744278</v>
      </c>
      <c r="Q72" s="58"/>
      <c r="R72" s="309" t="s">
        <v>143</v>
      </c>
      <c r="S72" s="3">
        <f>S$65*$G38</f>
        <v>71.636464605242494</v>
      </c>
      <c r="T72" s="58"/>
      <c r="U72" s="309" t="s">
        <v>143</v>
      </c>
      <c r="V72" s="3">
        <f>V$65*$G38</f>
        <v>1647.6386859205775</v>
      </c>
      <c r="W72" s="58"/>
      <c r="X72" s="309" t="s">
        <v>143</v>
      </c>
      <c r="Y72" s="3">
        <f>Y$65*$G38</f>
        <v>47.75764307016167</v>
      </c>
      <c r="Z72" s="418" t="s">
        <v>178</v>
      </c>
      <c r="AA72" s="324">
        <f>(AB$33)/(AB$35)</f>
        <v>9.5954171142141068E-2</v>
      </c>
      <c r="AB72" s="3">
        <f>AB$65*$AA72</f>
        <v>20.15421410669531</v>
      </c>
      <c r="AC72" s="418" t="s">
        <v>178</v>
      </c>
      <c r="AD72" s="324">
        <f>(AE$33)/(AE$35)</f>
        <v>0.64302884615384615</v>
      </c>
      <c r="AE72" s="3">
        <f>AE$65*$AA72</f>
        <v>6.0462642320085926</v>
      </c>
      <c r="AF72" s="58"/>
      <c r="AG72" s="309" t="s">
        <v>143</v>
      </c>
      <c r="AH72" s="3">
        <f>AH$65*$G38</f>
        <v>2109.2959022654741</v>
      </c>
      <c r="AI72" s="58"/>
      <c r="AJ72" s="309" t="s">
        <v>143</v>
      </c>
      <c r="AK72" s="3">
        <f>AK$65*$G38</f>
        <v>1679.4771146340188</v>
      </c>
      <c r="AL72" s="58"/>
      <c r="AM72" s="310"/>
      <c r="AN72" s="3">
        <f>AN$65*$G38</f>
        <v>0</v>
      </c>
    </row>
    <row r="73" spans="1:40">
      <c r="C73" s="305" t="s">
        <v>138</v>
      </c>
      <c r="E73" s="58"/>
      <c r="F73" s="427"/>
      <c r="G73" s="300">
        <f>K73+P73+S73+V73+Y73+AB73+AE73+AH73+AK73+AN73</f>
        <v>3260.6791312494533</v>
      </c>
      <c r="I73" s="58"/>
      <c r="J73" s="309" t="s">
        <v>143</v>
      </c>
      <c r="K73" s="300">
        <f>K$65*$G39</f>
        <v>183.05228315805994</v>
      </c>
      <c r="L73" s="58"/>
      <c r="M73" s="58"/>
      <c r="N73" s="418" t="s">
        <v>178</v>
      </c>
      <c r="O73" s="323">
        <f>(O$34+P$34)/(O$35+P$35)</f>
        <v>0.49298972787889711</v>
      </c>
      <c r="P73" s="300">
        <f>P$65*$O73</f>
        <v>1056.1851369255721</v>
      </c>
      <c r="Q73" s="58"/>
      <c r="R73" s="309" t="s">
        <v>143</v>
      </c>
      <c r="S73" s="300">
        <f>S$65*$G39</f>
        <v>22.881535394757492</v>
      </c>
      <c r="T73" s="58"/>
      <c r="U73" s="309" t="s">
        <v>143</v>
      </c>
      <c r="V73" s="300">
        <f>V$65*$G39</f>
        <v>526.27531407942229</v>
      </c>
      <c r="W73" s="58"/>
      <c r="X73" s="309" t="s">
        <v>143</v>
      </c>
      <c r="Y73" s="300">
        <f>Y$65*$G39</f>
        <v>15.254356929838329</v>
      </c>
      <c r="Z73" s="418" t="s">
        <v>178</v>
      </c>
      <c r="AA73" s="324">
        <f>(AB$34)/(AB$35)</f>
        <v>0.90404582885785889</v>
      </c>
      <c r="AB73" s="300">
        <f>AB$65*$AA73</f>
        <v>189.88578589330467</v>
      </c>
      <c r="AC73" s="418" t="s">
        <v>178</v>
      </c>
      <c r="AD73" s="324">
        <f>(AE$34)/(AE$35)</f>
        <v>0.35697115384615385</v>
      </c>
      <c r="AE73" s="300">
        <f>AE$65*$AA73</f>
        <v>56.965735767991404</v>
      </c>
      <c r="AF73" s="58"/>
      <c r="AG73" s="309" t="s">
        <v>143</v>
      </c>
      <c r="AH73" s="300">
        <f>AH$65*$G39</f>
        <v>673.73409773452624</v>
      </c>
      <c r="AI73" s="58"/>
      <c r="AJ73" s="309" t="s">
        <v>143</v>
      </c>
      <c r="AK73" s="300">
        <f>AK$65*$G39</f>
        <v>536.44488536598124</v>
      </c>
      <c r="AL73" s="58"/>
      <c r="AM73" s="310"/>
      <c r="AN73" s="300">
        <f>AN$65*$G39</f>
        <v>0</v>
      </c>
    </row>
    <row r="74" spans="1:40" ht="13.5" thickBot="1">
      <c r="C74" t="s">
        <v>0</v>
      </c>
      <c r="E74" s="58"/>
      <c r="G74" s="311">
        <f>SUM(G72:G73)</f>
        <v>10502</v>
      </c>
      <c r="I74" s="58"/>
      <c r="K74" s="312">
        <f>SUM(K72:K73)</f>
        <v>756.14399999999989</v>
      </c>
      <c r="L74" s="58"/>
      <c r="M74" s="58"/>
      <c r="O74" s="303">
        <f>SUM(O72:O73)</f>
        <v>1</v>
      </c>
      <c r="P74" s="312">
        <f>SUM(P72:P73)</f>
        <v>2142.4079999999999</v>
      </c>
      <c r="Q74" s="58"/>
      <c r="S74" s="312">
        <f>SUM(S72:S73)</f>
        <v>94.517999999999986</v>
      </c>
      <c r="T74" s="58"/>
      <c r="V74" s="312">
        <f>SUM(V72:V73)</f>
        <v>2173.9139999999998</v>
      </c>
      <c r="W74" s="58"/>
      <c r="Y74" s="312">
        <f>SUM(Y72:Y73)</f>
        <v>63.012</v>
      </c>
      <c r="Z74" s="58"/>
      <c r="AA74" s="316">
        <f>SUM(AA72:AA73)</f>
        <v>1</v>
      </c>
      <c r="AB74" s="312">
        <f>SUM(AB72:AB73)</f>
        <v>210.04</v>
      </c>
      <c r="AC74" s="58"/>
      <c r="AD74" s="316">
        <f>SUM(AD72:AD73)</f>
        <v>1</v>
      </c>
      <c r="AE74" s="312">
        <f>SUM(AE72:AE73)</f>
        <v>63.012</v>
      </c>
      <c r="AF74" s="58"/>
      <c r="AH74" s="312">
        <f>SUM(AH72:AH73)</f>
        <v>2783.03</v>
      </c>
      <c r="AI74" s="58"/>
      <c r="AK74" s="312">
        <f>SUM(AK72:AK73)</f>
        <v>2215.922</v>
      </c>
      <c r="AL74" s="58"/>
      <c r="AN74" s="312">
        <f>SUM(AN72:AN73)</f>
        <v>0</v>
      </c>
    </row>
    <row r="75" spans="1:40" ht="13.5" thickTop="1"/>
    <row r="76" spans="1:40">
      <c r="A76" s="19"/>
      <c r="B76" s="19"/>
    </row>
  </sheetData>
  <mergeCells count="4">
    <mergeCell ref="G5:H5"/>
    <mergeCell ref="G6:H6"/>
    <mergeCell ref="G7:H7"/>
    <mergeCell ref="G8:H8"/>
  </mergeCells>
  <phoneticPr fontId="55" type="noConversion"/>
  <printOptions horizontalCentered="1" verticalCentered="1"/>
  <pageMargins left="0" right="0" top="0.25" bottom="0.25" header="0.75" footer="0.25"/>
  <pageSetup paperSize="5" scale="52" orientation="landscape" r:id="rId1"/>
  <headerFooter alignWithMargins="0">
    <oddHeader>&amp;R&amp;"Courier New,Bold"&amp;16ATTACHMENT  I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workbookViewId="0">
      <selection activeCell="A5" sqref="A5"/>
    </sheetView>
  </sheetViews>
  <sheetFormatPr defaultRowHeight="12.75"/>
  <cols>
    <col min="1" max="1" width="16.7109375" customWidth="1"/>
    <col min="2" max="2" width="22.7109375" customWidth="1"/>
    <col min="3" max="3" width="2" customWidth="1"/>
    <col min="4" max="4" width="6.7109375" customWidth="1"/>
    <col min="5" max="5" width="2.7109375" style="203" customWidth="1"/>
    <col min="6" max="6" width="6.7109375" customWidth="1"/>
    <col min="7" max="7" width="2.7109375" style="203" customWidth="1"/>
    <col min="8" max="8" width="6.7109375" customWidth="1"/>
    <col min="9" max="9" width="2.7109375" style="203" customWidth="1"/>
    <col min="10" max="10" width="6.7109375" customWidth="1"/>
    <col min="11" max="11" width="2.7109375" style="203" customWidth="1"/>
    <col min="12" max="12" width="6.7109375" customWidth="1"/>
    <col min="13" max="13" width="2.7109375" style="203" customWidth="1"/>
    <col min="14" max="14" width="6.7109375" customWidth="1"/>
    <col min="15" max="15" width="2.7109375" style="203" customWidth="1"/>
    <col min="16" max="16" width="6.7109375" customWidth="1"/>
    <col min="17" max="17" width="2.7109375" style="203" customWidth="1"/>
    <col min="18" max="18" width="6.7109375" customWidth="1"/>
    <col min="19" max="19" width="2.7109375" style="203" customWidth="1"/>
    <col min="20" max="20" width="6.7109375" customWidth="1"/>
    <col min="21" max="21" width="2.7109375" style="203" customWidth="1"/>
    <col min="22" max="22" width="6.7109375" customWidth="1"/>
    <col min="23" max="23" width="2.7109375" style="203" customWidth="1"/>
    <col min="24" max="24" width="6.7109375" customWidth="1"/>
    <col min="25" max="25" width="2.7109375" style="203" customWidth="1"/>
    <col min="26" max="26" width="6.7109375" customWidth="1"/>
    <col min="27" max="27" width="2.7109375" style="203" customWidth="1"/>
    <col min="29" max="29" width="11.7109375" style="20" customWidth="1"/>
    <col min="30" max="30" width="1.7109375" customWidth="1"/>
  </cols>
  <sheetData>
    <row r="1" spans="1:30">
      <c r="A1" s="13" t="s">
        <v>136</v>
      </c>
    </row>
    <row r="2" spans="1:30" ht="15.75">
      <c r="A2" s="109" t="s">
        <v>150</v>
      </c>
    </row>
    <row r="3" spans="1:30">
      <c r="A3" s="7" t="s">
        <v>104</v>
      </c>
    </row>
    <row r="4" spans="1:30">
      <c r="A4" s="305" t="s">
        <v>184</v>
      </c>
    </row>
    <row r="5" spans="1:30" ht="15.75" thickBot="1">
      <c r="A5" s="145" t="s">
        <v>23</v>
      </c>
    </row>
    <row r="6" spans="1:30" ht="13.5" thickBot="1">
      <c r="D6" s="291">
        <v>2008</v>
      </c>
      <c r="E6" s="292"/>
      <c r="F6" s="293"/>
      <c r="G6" s="292"/>
      <c r="H6" s="293"/>
      <c r="I6" s="292"/>
      <c r="J6" s="293"/>
      <c r="K6" s="292"/>
      <c r="L6" s="293"/>
      <c r="M6" s="292"/>
      <c r="N6" s="293"/>
      <c r="O6" s="295"/>
      <c r="P6" s="291">
        <v>2009</v>
      </c>
      <c r="Q6" s="292"/>
      <c r="R6" s="293"/>
      <c r="S6" s="292"/>
      <c r="T6" s="293"/>
      <c r="U6" s="292"/>
      <c r="V6" s="293"/>
      <c r="W6" s="292"/>
      <c r="X6" s="293"/>
      <c r="Y6" s="292"/>
      <c r="Z6" s="293"/>
      <c r="AA6" s="295"/>
      <c r="AB6" s="7"/>
      <c r="AC6" s="146" t="s">
        <v>105</v>
      </c>
    </row>
    <row r="7" spans="1:30">
      <c r="D7" s="196" t="s">
        <v>115</v>
      </c>
      <c r="E7" s="204"/>
      <c r="F7" s="196" t="s">
        <v>116</v>
      </c>
      <c r="G7" s="204"/>
      <c r="H7" s="196" t="s">
        <v>117</v>
      </c>
      <c r="I7" s="204"/>
      <c r="J7" s="196" t="s">
        <v>106</v>
      </c>
      <c r="K7" s="204"/>
      <c r="L7" s="196" t="s">
        <v>107</v>
      </c>
      <c r="M7" s="204"/>
      <c r="N7" s="196" t="s">
        <v>108</v>
      </c>
      <c r="O7" s="204"/>
      <c r="P7" s="196" t="s">
        <v>109</v>
      </c>
      <c r="Q7" s="204"/>
      <c r="R7" s="196" t="s">
        <v>110</v>
      </c>
      <c r="S7" s="204"/>
      <c r="T7" s="196" t="s">
        <v>111</v>
      </c>
      <c r="U7" s="204"/>
      <c r="V7" s="196" t="s">
        <v>112</v>
      </c>
      <c r="W7" s="204"/>
      <c r="X7" s="196" t="s">
        <v>113</v>
      </c>
      <c r="Y7" s="204"/>
      <c r="Z7" s="196" t="s">
        <v>114</v>
      </c>
      <c r="AA7" s="204"/>
      <c r="AB7" s="147" t="s">
        <v>0</v>
      </c>
      <c r="AC7" s="148" t="s">
        <v>118</v>
      </c>
    </row>
    <row r="8" spans="1:30">
      <c r="A8" s="149" t="s">
        <v>119</v>
      </c>
      <c r="B8" s="149" t="s">
        <v>120</v>
      </c>
      <c r="D8" s="197"/>
      <c r="E8" s="205"/>
      <c r="F8" s="197"/>
      <c r="G8" s="205"/>
      <c r="H8" s="153"/>
      <c r="I8" s="205"/>
      <c r="J8" s="197"/>
      <c r="K8" s="205"/>
      <c r="L8" s="197"/>
      <c r="M8" s="205"/>
      <c r="N8" s="197"/>
      <c r="O8" s="205"/>
      <c r="P8" s="197"/>
      <c r="Q8" s="205"/>
      <c r="R8" s="197"/>
      <c r="S8" s="205"/>
      <c r="T8" s="197"/>
      <c r="U8" s="205"/>
      <c r="V8" s="197"/>
      <c r="W8" s="205"/>
      <c r="X8" s="197"/>
      <c r="Y8" s="205"/>
      <c r="Z8" s="197"/>
      <c r="AA8" s="205"/>
      <c r="AB8" s="150"/>
      <c r="AC8" s="151"/>
    </row>
    <row r="9" spans="1:30">
      <c r="A9" s="126" t="s">
        <v>40</v>
      </c>
      <c r="D9" s="198"/>
      <c r="E9" s="206"/>
      <c r="F9" s="197"/>
      <c r="G9" s="205"/>
      <c r="H9" s="153"/>
      <c r="I9" s="205"/>
      <c r="J9" s="197"/>
      <c r="K9" s="205"/>
      <c r="L9" s="197"/>
      <c r="M9" s="205"/>
      <c r="N9" s="197"/>
      <c r="O9" s="205"/>
      <c r="P9" s="197"/>
      <c r="Q9" s="205"/>
      <c r="R9" s="197"/>
      <c r="S9" s="205"/>
      <c r="T9" s="197"/>
      <c r="U9" s="205"/>
      <c r="V9" s="197"/>
      <c r="W9" s="205"/>
      <c r="X9" s="197"/>
      <c r="Y9" s="205"/>
      <c r="Z9" s="197"/>
      <c r="AA9" s="205"/>
      <c r="AB9" s="150" t="s">
        <v>4</v>
      </c>
      <c r="AC9" s="152" t="s">
        <v>4</v>
      </c>
    </row>
    <row r="10" spans="1:30" ht="13.5">
      <c r="B10" s="189" t="s">
        <v>121</v>
      </c>
      <c r="D10" s="197">
        <v>1</v>
      </c>
      <c r="E10" s="414" t="s">
        <v>179</v>
      </c>
      <c r="F10" s="197">
        <v>2</v>
      </c>
      <c r="G10" s="414" t="s">
        <v>179</v>
      </c>
      <c r="H10" s="153">
        <v>3</v>
      </c>
      <c r="I10" s="414" t="s">
        <v>179</v>
      </c>
      <c r="J10" s="197"/>
      <c r="K10" s="207">
        <v>4</v>
      </c>
      <c r="L10" s="197"/>
      <c r="M10" s="205"/>
      <c r="N10" s="197"/>
      <c r="O10" s="205"/>
      <c r="P10" s="197">
        <v>2</v>
      </c>
      <c r="Q10" s="414" t="s">
        <v>179</v>
      </c>
      <c r="R10" s="197"/>
      <c r="S10" s="205"/>
      <c r="T10" s="197">
        <v>1</v>
      </c>
      <c r="U10" s="414" t="s">
        <v>179</v>
      </c>
      <c r="V10" s="197">
        <v>2</v>
      </c>
      <c r="W10" s="414" t="s">
        <v>179</v>
      </c>
      <c r="X10" s="197"/>
      <c r="Y10" s="205"/>
      <c r="Z10" s="197"/>
      <c r="AA10" s="205"/>
      <c r="AB10" s="150">
        <f>D10+F10+H10+J10+L10+N10+P10+R10+T10+V10+X10+Z10</f>
        <v>11</v>
      </c>
      <c r="AC10" s="152">
        <f>AB10/AB12</f>
        <v>4.8888888888888891E-2</v>
      </c>
      <c r="AD10" s="202" t="s">
        <v>122</v>
      </c>
    </row>
    <row r="11" spans="1:30" ht="13.5">
      <c r="B11" s="189" t="s">
        <v>20</v>
      </c>
      <c r="D11" s="197">
        <v>16</v>
      </c>
      <c r="E11" s="414" t="s">
        <v>179</v>
      </c>
      <c r="F11" s="197">
        <v>19</v>
      </c>
      <c r="G11" s="414" t="s">
        <v>179</v>
      </c>
      <c r="H11" s="153">
        <v>14</v>
      </c>
      <c r="I11" s="414" t="s">
        <v>179</v>
      </c>
      <c r="J11" s="197">
        <v>20</v>
      </c>
      <c r="K11" s="414" t="s">
        <v>179</v>
      </c>
      <c r="L11" s="197">
        <v>18</v>
      </c>
      <c r="M11" s="414" t="s">
        <v>179</v>
      </c>
      <c r="N11" s="197">
        <v>22</v>
      </c>
      <c r="O11" s="414" t="s">
        <v>179</v>
      </c>
      <c r="P11" s="197">
        <v>18</v>
      </c>
      <c r="Q11" s="414" t="s">
        <v>179</v>
      </c>
      <c r="R11" s="197">
        <v>15</v>
      </c>
      <c r="S11" s="414" t="s">
        <v>179</v>
      </c>
      <c r="T11" s="197">
        <v>20</v>
      </c>
      <c r="U11" s="414" t="s">
        <v>179</v>
      </c>
      <c r="V11" s="197">
        <v>15</v>
      </c>
      <c r="W11" s="414" t="s">
        <v>179</v>
      </c>
      <c r="X11" s="197">
        <v>25</v>
      </c>
      <c r="Y11" s="414" t="s">
        <v>179</v>
      </c>
      <c r="Z11" s="197">
        <v>12</v>
      </c>
      <c r="AA11" s="414" t="s">
        <v>179</v>
      </c>
      <c r="AB11" s="150">
        <f>D11+F11+H11+J11+L11+N11+P11+R11+T11+V11+X11+Z11</f>
        <v>214</v>
      </c>
      <c r="AC11" s="152">
        <f>AB11/AB12</f>
        <v>0.95111111111111113</v>
      </c>
      <c r="AD11" s="202" t="s">
        <v>122</v>
      </c>
    </row>
    <row r="12" spans="1:30">
      <c r="B12" s="154" t="s">
        <v>0</v>
      </c>
      <c r="D12" s="199">
        <f t="shared" ref="D12:L12" si="0">SUM(D10:D11)</f>
        <v>17</v>
      </c>
      <c r="E12" s="208"/>
      <c r="F12" s="199">
        <f t="shared" si="0"/>
        <v>21</v>
      </c>
      <c r="G12" s="208"/>
      <c r="H12" s="200">
        <f t="shared" si="0"/>
        <v>17</v>
      </c>
      <c r="I12" s="208"/>
      <c r="J12" s="199">
        <f t="shared" si="0"/>
        <v>20</v>
      </c>
      <c r="K12" s="208"/>
      <c r="L12" s="199">
        <f t="shared" si="0"/>
        <v>18</v>
      </c>
      <c r="M12" s="208"/>
      <c r="N12" s="199">
        <f>SUM(N10:N11)</f>
        <v>22</v>
      </c>
      <c r="O12" s="208"/>
      <c r="P12" s="199">
        <f t="shared" ref="P12:Z12" si="1">SUM(P10:P11)</f>
        <v>20</v>
      </c>
      <c r="Q12" s="208"/>
      <c r="R12" s="199">
        <f t="shared" si="1"/>
        <v>15</v>
      </c>
      <c r="S12" s="208"/>
      <c r="T12" s="199">
        <f t="shared" si="1"/>
        <v>21</v>
      </c>
      <c r="U12" s="208"/>
      <c r="V12" s="199">
        <f t="shared" si="1"/>
        <v>17</v>
      </c>
      <c r="W12" s="208"/>
      <c r="X12" s="199">
        <f t="shared" si="1"/>
        <v>25</v>
      </c>
      <c r="Y12" s="208"/>
      <c r="Z12" s="199">
        <f t="shared" si="1"/>
        <v>12</v>
      </c>
      <c r="AA12" s="208"/>
      <c r="AB12" s="195">
        <f>SUM(AB10:AB11)</f>
        <v>225</v>
      </c>
      <c r="AC12" s="155">
        <f>SUM(AC10:AC11)</f>
        <v>1</v>
      </c>
    </row>
    <row r="13" spans="1:30">
      <c r="A13" s="126" t="s">
        <v>42</v>
      </c>
      <c r="B13" s="201"/>
      <c r="D13" s="197"/>
      <c r="E13" s="205"/>
      <c r="F13" s="197"/>
      <c r="G13" s="205"/>
      <c r="H13" s="153"/>
      <c r="I13" s="205"/>
      <c r="J13" s="197"/>
      <c r="K13" s="205"/>
      <c r="L13" s="197"/>
      <c r="M13" s="205"/>
      <c r="N13" s="197"/>
      <c r="O13" s="205"/>
      <c r="P13" s="197"/>
      <c r="Q13" s="205"/>
      <c r="R13" s="197"/>
      <c r="S13" s="205"/>
      <c r="T13" s="197"/>
      <c r="U13" s="205"/>
      <c r="V13" s="197"/>
      <c r="W13" s="205"/>
      <c r="X13" s="197"/>
      <c r="Y13" s="205"/>
      <c r="Z13" s="197"/>
      <c r="AA13" s="205"/>
      <c r="AB13" s="150"/>
      <c r="AC13" s="152"/>
    </row>
    <row r="14" spans="1:30" ht="13.5">
      <c r="B14" s="190" t="s">
        <v>123</v>
      </c>
      <c r="C14" s="153"/>
      <c r="D14" s="197"/>
      <c r="E14" s="205"/>
      <c r="F14" s="197"/>
      <c r="G14" s="205"/>
      <c r="H14" s="153"/>
      <c r="I14" s="205"/>
      <c r="J14" s="197"/>
      <c r="K14" s="205"/>
      <c r="L14" s="197"/>
      <c r="M14" s="205"/>
      <c r="N14" s="197"/>
      <c r="O14" s="205"/>
      <c r="P14" s="197"/>
      <c r="Q14" s="205"/>
      <c r="R14" s="197"/>
      <c r="S14" s="205"/>
      <c r="T14" s="197"/>
      <c r="U14" s="205"/>
      <c r="V14" s="197"/>
      <c r="W14" s="205"/>
      <c r="X14" s="197">
        <v>1</v>
      </c>
      <c r="Y14" s="414" t="s">
        <v>179</v>
      </c>
      <c r="Z14" s="197">
        <v>1</v>
      </c>
      <c r="AA14" s="414" t="s">
        <v>179</v>
      </c>
      <c r="AB14" s="150">
        <f>D14+F14+H14+J14+L14+N14+P14+R14+T14+V14+X14+Z14</f>
        <v>2</v>
      </c>
      <c r="AC14" s="152">
        <f>AB14/AB16</f>
        <v>1.6666666666666666E-2</v>
      </c>
      <c r="AD14" s="202" t="s">
        <v>122</v>
      </c>
    </row>
    <row r="15" spans="1:30" ht="13.5">
      <c r="B15" s="190" t="s">
        <v>124</v>
      </c>
      <c r="D15" s="197"/>
      <c r="E15" s="205"/>
      <c r="F15" s="197"/>
      <c r="G15" s="205"/>
      <c r="H15" s="153"/>
      <c r="I15" s="205"/>
      <c r="J15" s="197"/>
      <c r="K15" s="205"/>
      <c r="L15" s="197"/>
      <c r="M15" s="205"/>
      <c r="N15" s="197"/>
      <c r="O15" s="205"/>
      <c r="P15" s="197"/>
      <c r="Q15" s="205"/>
      <c r="R15" s="197">
        <v>32</v>
      </c>
      <c r="S15" s="414" t="s">
        <v>179</v>
      </c>
      <c r="T15" s="197">
        <v>24</v>
      </c>
      <c r="U15" s="414" t="s">
        <v>179</v>
      </c>
      <c r="V15" s="197">
        <v>17</v>
      </c>
      <c r="W15" s="414" t="s">
        <v>179</v>
      </c>
      <c r="X15" s="197">
        <v>20</v>
      </c>
      <c r="Y15" s="414" t="s">
        <v>179</v>
      </c>
      <c r="Z15" s="197">
        <v>25</v>
      </c>
      <c r="AA15" s="414" t="s">
        <v>179</v>
      </c>
      <c r="AB15" s="150">
        <f>D15+F15+H15+J15+L15+N15+P15+R15+T15+V15+X15+Z15</f>
        <v>118</v>
      </c>
      <c r="AC15" s="152">
        <f>AB15/AB16</f>
        <v>0.98333333333333328</v>
      </c>
      <c r="AD15" s="202" t="s">
        <v>122</v>
      </c>
    </row>
    <row r="16" spans="1:30">
      <c r="B16" s="154" t="s">
        <v>0</v>
      </c>
      <c r="D16" s="199">
        <f t="shared" ref="D16:L16" si="2">SUM(D14:D15)</f>
        <v>0</v>
      </c>
      <c r="E16" s="208"/>
      <c r="F16" s="199">
        <f t="shared" si="2"/>
        <v>0</v>
      </c>
      <c r="G16" s="208"/>
      <c r="H16" s="200">
        <f t="shared" si="2"/>
        <v>0</v>
      </c>
      <c r="I16" s="208"/>
      <c r="J16" s="199">
        <f t="shared" si="2"/>
        <v>0</v>
      </c>
      <c r="K16" s="208"/>
      <c r="L16" s="199">
        <f t="shared" si="2"/>
        <v>0</v>
      </c>
      <c r="M16" s="208"/>
      <c r="N16" s="199">
        <f>SUM(N14:N15)</f>
        <v>0</v>
      </c>
      <c r="O16" s="208"/>
      <c r="P16" s="199">
        <f t="shared" ref="P16:Z16" si="3">SUM(P14:P15)</f>
        <v>0</v>
      </c>
      <c r="Q16" s="208"/>
      <c r="R16" s="199">
        <f t="shared" si="3"/>
        <v>32</v>
      </c>
      <c r="S16" s="208"/>
      <c r="T16" s="199">
        <f t="shared" si="3"/>
        <v>24</v>
      </c>
      <c r="U16" s="208"/>
      <c r="V16" s="199">
        <f t="shared" si="3"/>
        <v>17</v>
      </c>
      <c r="W16" s="208"/>
      <c r="X16" s="199">
        <f t="shared" si="3"/>
        <v>21</v>
      </c>
      <c r="Y16" s="208"/>
      <c r="Z16" s="199">
        <f t="shared" si="3"/>
        <v>26</v>
      </c>
      <c r="AA16" s="208"/>
      <c r="AB16" s="195">
        <f>SUM(AB14:AB15)</f>
        <v>120</v>
      </c>
      <c r="AC16" s="155">
        <f>SUM(AC14:AC15)</f>
        <v>1</v>
      </c>
    </row>
    <row r="17" spans="1:30">
      <c r="A17" s="126" t="s">
        <v>125</v>
      </c>
      <c r="D17" s="198"/>
      <c r="E17" s="206"/>
      <c r="F17" s="197"/>
      <c r="G17" s="205"/>
      <c r="H17" s="153"/>
      <c r="I17" s="205"/>
      <c r="J17" s="197"/>
      <c r="K17" s="205"/>
      <c r="L17" s="197"/>
      <c r="M17" s="205"/>
      <c r="N17" s="197"/>
      <c r="O17" s="205"/>
      <c r="P17" s="197"/>
      <c r="Q17" s="205"/>
      <c r="R17" s="197"/>
      <c r="S17" s="205"/>
      <c r="T17" s="197"/>
      <c r="U17" s="205"/>
      <c r="V17" s="197"/>
      <c r="W17" s="205"/>
      <c r="X17" s="197"/>
      <c r="Y17" s="205"/>
      <c r="Z17" s="197"/>
      <c r="AA17" s="205"/>
      <c r="AB17" s="150" t="s">
        <v>4</v>
      </c>
      <c r="AC17" s="152" t="s">
        <v>4</v>
      </c>
    </row>
    <row r="18" spans="1:30" ht="13.5">
      <c r="A18" s="313" t="s">
        <v>147</v>
      </c>
      <c r="B18" s="189" t="s">
        <v>13</v>
      </c>
      <c r="C18" s="153"/>
      <c r="D18" s="197">
        <v>178</v>
      </c>
      <c r="E18" s="414" t="s">
        <v>179</v>
      </c>
      <c r="F18" s="197">
        <v>168</v>
      </c>
      <c r="G18" s="414" t="s">
        <v>179</v>
      </c>
      <c r="H18" s="153">
        <v>169</v>
      </c>
      <c r="I18" s="414" t="s">
        <v>179</v>
      </c>
      <c r="J18" s="197">
        <v>165</v>
      </c>
      <c r="K18" s="414" t="s">
        <v>179</v>
      </c>
      <c r="L18" s="197">
        <v>170</v>
      </c>
      <c r="M18" s="414" t="s">
        <v>179</v>
      </c>
      <c r="N18" s="197">
        <v>145</v>
      </c>
      <c r="O18" s="414" t="s">
        <v>179</v>
      </c>
      <c r="P18" s="197">
        <v>164</v>
      </c>
      <c r="Q18" s="414" t="s">
        <v>179</v>
      </c>
      <c r="R18" s="197">
        <v>160</v>
      </c>
      <c r="S18" s="414" t="s">
        <v>179</v>
      </c>
      <c r="T18" s="197">
        <v>142</v>
      </c>
      <c r="U18" s="414" t="s">
        <v>179</v>
      </c>
      <c r="V18" s="197">
        <v>148</v>
      </c>
      <c r="W18" s="414" t="s">
        <v>179</v>
      </c>
      <c r="X18" s="197">
        <v>143</v>
      </c>
      <c r="Y18" s="414" t="s">
        <v>179</v>
      </c>
      <c r="Z18" s="197">
        <v>140</v>
      </c>
      <c r="AA18" s="414" t="s">
        <v>179</v>
      </c>
      <c r="AB18" s="150">
        <f>D18+F18+H18+J18+L18+N18+P18+R18+T18+V18+X18+Z18</f>
        <v>1892</v>
      </c>
      <c r="AC18" s="152">
        <f>AB18/AB21</f>
        <v>0.94599999999999995</v>
      </c>
      <c r="AD18" s="202" t="s">
        <v>122</v>
      </c>
    </row>
    <row r="19" spans="1:30" ht="13.5">
      <c r="A19" s="313" t="s">
        <v>147</v>
      </c>
      <c r="B19" s="189" t="s">
        <v>126</v>
      </c>
      <c r="C19" s="153"/>
      <c r="D19" s="197"/>
      <c r="E19" s="205"/>
      <c r="F19" s="197"/>
      <c r="G19" s="205"/>
      <c r="H19" s="153"/>
      <c r="I19" s="205"/>
      <c r="J19" s="197">
        <v>36</v>
      </c>
      <c r="K19" s="414" t="s">
        <v>179</v>
      </c>
      <c r="L19" s="197">
        <v>36</v>
      </c>
      <c r="M19" s="414" t="s">
        <v>179</v>
      </c>
      <c r="N19" s="197"/>
      <c r="O19" s="205"/>
      <c r="P19" s="197"/>
      <c r="Q19" s="205"/>
      <c r="R19" s="197"/>
      <c r="S19" s="205"/>
      <c r="T19" s="197"/>
      <c r="U19" s="205"/>
      <c r="V19" s="197"/>
      <c r="W19" s="205"/>
      <c r="X19" s="197"/>
      <c r="Y19" s="205"/>
      <c r="Z19" s="197"/>
      <c r="AA19" s="205"/>
      <c r="AB19" s="150">
        <f>D19+F19+H19+J19+L19+N19+P19+R19+T19+V19+X19+Z19</f>
        <v>72</v>
      </c>
      <c r="AC19" s="152">
        <f>AB19/AB21</f>
        <v>3.5999999999999997E-2</v>
      </c>
      <c r="AD19" s="202" t="s">
        <v>122</v>
      </c>
    </row>
    <row r="20" spans="1:30" ht="13.5">
      <c r="A20" s="313" t="s">
        <v>147</v>
      </c>
      <c r="B20" s="189" t="s">
        <v>127</v>
      </c>
      <c r="D20" s="197"/>
      <c r="E20" s="205"/>
      <c r="F20" s="197">
        <v>8</v>
      </c>
      <c r="G20" s="414" t="s">
        <v>179</v>
      </c>
      <c r="H20" s="153">
        <v>4</v>
      </c>
      <c r="I20" s="414" t="s">
        <v>179</v>
      </c>
      <c r="J20" s="197"/>
      <c r="K20" s="205"/>
      <c r="L20" s="197">
        <v>6</v>
      </c>
      <c r="M20" s="414" t="s">
        <v>179</v>
      </c>
      <c r="N20" s="197">
        <v>2</v>
      </c>
      <c r="O20" s="414" t="s">
        <v>179</v>
      </c>
      <c r="P20" s="197">
        <v>8</v>
      </c>
      <c r="Q20" s="414" t="s">
        <v>179</v>
      </c>
      <c r="R20" s="197"/>
      <c r="S20" s="205"/>
      <c r="T20" s="197"/>
      <c r="U20" s="205"/>
      <c r="V20" s="197">
        <v>3</v>
      </c>
      <c r="W20" s="414" t="s">
        <v>179</v>
      </c>
      <c r="X20" s="197">
        <v>3</v>
      </c>
      <c r="Y20" s="414" t="s">
        <v>179</v>
      </c>
      <c r="Z20" s="197">
        <v>2</v>
      </c>
      <c r="AA20" s="414" t="s">
        <v>179</v>
      </c>
      <c r="AB20" s="150">
        <f>D20+F20+H20+J20+L20+N20+P20+R20+T20+V20+X20+Z20</f>
        <v>36</v>
      </c>
      <c r="AC20" s="152">
        <f>AB20/AB21</f>
        <v>1.7999999999999999E-2</v>
      </c>
      <c r="AD20" s="202" t="s">
        <v>122</v>
      </c>
    </row>
    <row r="21" spans="1:30">
      <c r="B21" s="154" t="s">
        <v>0</v>
      </c>
      <c r="D21" s="199">
        <f t="shared" ref="D21:L21" si="4">SUM(D18:D20)</f>
        <v>178</v>
      </c>
      <c r="E21" s="208"/>
      <c r="F21" s="199">
        <f t="shared" si="4"/>
        <v>176</v>
      </c>
      <c r="G21" s="208"/>
      <c r="H21" s="200">
        <f t="shared" si="4"/>
        <v>173</v>
      </c>
      <c r="I21" s="208"/>
      <c r="J21" s="199">
        <f t="shared" si="4"/>
        <v>201</v>
      </c>
      <c r="K21" s="208"/>
      <c r="L21" s="199">
        <f t="shared" si="4"/>
        <v>212</v>
      </c>
      <c r="M21" s="208"/>
      <c r="N21" s="199">
        <f>SUM(N18:N20)</f>
        <v>147</v>
      </c>
      <c r="O21" s="208"/>
      <c r="P21" s="199">
        <f t="shared" ref="P21:Z21" si="5">SUM(P18:P20)</f>
        <v>172</v>
      </c>
      <c r="Q21" s="208"/>
      <c r="R21" s="199">
        <f t="shared" si="5"/>
        <v>160</v>
      </c>
      <c r="S21" s="208"/>
      <c r="T21" s="199">
        <f t="shared" si="5"/>
        <v>142</v>
      </c>
      <c r="U21" s="208"/>
      <c r="V21" s="199">
        <f t="shared" si="5"/>
        <v>151</v>
      </c>
      <c r="W21" s="208"/>
      <c r="X21" s="199">
        <f t="shared" si="5"/>
        <v>146</v>
      </c>
      <c r="Y21" s="208"/>
      <c r="Z21" s="199">
        <f t="shared" si="5"/>
        <v>142</v>
      </c>
      <c r="AA21" s="208"/>
      <c r="AB21" s="195">
        <f>SUM(AB18:AB20)</f>
        <v>2000</v>
      </c>
      <c r="AC21" s="155">
        <f>SUM(AC18:AC20)</f>
        <v>1</v>
      </c>
    </row>
    <row r="22" spans="1:30">
      <c r="A22" s="126" t="s">
        <v>128</v>
      </c>
      <c r="B22" s="153"/>
      <c r="D22" s="197"/>
      <c r="E22" s="205"/>
      <c r="F22" s="197"/>
      <c r="G22" s="205"/>
      <c r="H22" s="153"/>
      <c r="I22" s="205"/>
      <c r="J22" s="197"/>
      <c r="K22" s="205"/>
      <c r="L22" s="197"/>
      <c r="M22" s="205"/>
      <c r="N22" s="197"/>
      <c r="O22" s="205"/>
      <c r="P22" s="197"/>
      <c r="Q22" s="205"/>
      <c r="R22" s="197"/>
      <c r="S22" s="205"/>
      <c r="T22" s="197"/>
      <c r="U22" s="205"/>
      <c r="V22" s="197"/>
      <c r="W22" s="205"/>
      <c r="X22" s="197"/>
      <c r="Y22" s="205"/>
      <c r="Z22" s="197"/>
      <c r="AA22" s="205"/>
      <c r="AB22" s="150"/>
      <c r="AC22" s="152"/>
    </row>
    <row r="23" spans="1:30" ht="13.5">
      <c r="B23" s="189" t="s">
        <v>13</v>
      </c>
      <c r="C23" s="153"/>
      <c r="D23" s="197">
        <v>135</v>
      </c>
      <c r="E23" s="414" t="s">
        <v>179</v>
      </c>
      <c r="F23" s="197">
        <v>122</v>
      </c>
      <c r="G23" s="414" t="s">
        <v>179</v>
      </c>
      <c r="H23" s="153">
        <v>111</v>
      </c>
      <c r="I23" s="414" t="s">
        <v>179</v>
      </c>
      <c r="J23" s="197">
        <v>108</v>
      </c>
      <c r="K23" s="414" t="s">
        <v>179</v>
      </c>
      <c r="L23" s="197">
        <v>135</v>
      </c>
      <c r="M23" s="414" t="s">
        <v>179</v>
      </c>
      <c r="N23" s="197">
        <v>106</v>
      </c>
      <c r="O23" s="414" t="s">
        <v>179</v>
      </c>
      <c r="P23" s="197">
        <v>142</v>
      </c>
      <c r="Q23" s="414" t="s">
        <v>179</v>
      </c>
      <c r="R23" s="197">
        <v>146</v>
      </c>
      <c r="S23" s="414" t="s">
        <v>179</v>
      </c>
      <c r="T23" s="197">
        <v>156</v>
      </c>
      <c r="U23" s="414" t="s">
        <v>179</v>
      </c>
      <c r="V23" s="197">
        <v>152</v>
      </c>
      <c r="W23" s="414" t="s">
        <v>179</v>
      </c>
      <c r="X23" s="197">
        <v>136</v>
      </c>
      <c r="Y23" s="414" t="s">
        <v>179</v>
      </c>
      <c r="Z23" s="197">
        <v>108</v>
      </c>
      <c r="AA23" s="414" t="s">
        <v>179</v>
      </c>
      <c r="AB23" s="150">
        <f>D23+F23+H23+J23+L23+N23+P23+R23+T23+V23+X23+Z23</f>
        <v>1557</v>
      </c>
      <c r="AC23" s="152">
        <f>AB23/AB26</f>
        <v>0.86499999999999999</v>
      </c>
      <c r="AD23" s="202" t="s">
        <v>122</v>
      </c>
    </row>
    <row r="24" spans="1:30" ht="13.5">
      <c r="B24" s="189" t="s">
        <v>126</v>
      </c>
      <c r="C24" s="153"/>
      <c r="D24" s="197"/>
      <c r="E24" s="205"/>
      <c r="F24" s="197"/>
      <c r="G24" s="205"/>
      <c r="H24" s="153"/>
      <c r="I24" s="205"/>
      <c r="J24" s="197"/>
      <c r="K24" s="205"/>
      <c r="L24" s="197">
        <v>21</v>
      </c>
      <c r="M24" s="414" t="s">
        <v>179</v>
      </c>
      <c r="N24" s="197">
        <v>19</v>
      </c>
      <c r="O24" s="414" t="s">
        <v>179</v>
      </c>
      <c r="P24" s="197"/>
      <c r="Q24" s="205"/>
      <c r="R24" s="197"/>
      <c r="S24" s="205"/>
      <c r="T24" s="197"/>
      <c r="U24" s="205"/>
      <c r="V24" s="197"/>
      <c r="W24" s="205"/>
      <c r="X24" s="197"/>
      <c r="Y24" s="205"/>
      <c r="Z24" s="197"/>
      <c r="AA24" s="205"/>
      <c r="AB24" s="150">
        <f>D24+F24+H24+J24+L24+N24+P24+R24+T24+V24+X24+Z24</f>
        <v>40</v>
      </c>
      <c r="AC24" s="152">
        <f>AB24/AB26</f>
        <v>2.2222222222222223E-2</v>
      </c>
      <c r="AD24" s="202" t="s">
        <v>122</v>
      </c>
    </row>
    <row r="25" spans="1:30" ht="13.5">
      <c r="B25" s="189" t="s">
        <v>127</v>
      </c>
      <c r="D25" s="197">
        <v>15</v>
      </c>
      <c r="E25" s="414" t="s">
        <v>179</v>
      </c>
      <c r="F25" s="197">
        <v>20</v>
      </c>
      <c r="G25" s="414" t="s">
        <v>179</v>
      </c>
      <c r="H25" s="153">
        <v>16</v>
      </c>
      <c r="I25" s="414" t="s">
        <v>179</v>
      </c>
      <c r="J25" s="197">
        <v>24</v>
      </c>
      <c r="K25" s="414" t="s">
        <v>179</v>
      </c>
      <c r="L25" s="197">
        <v>18</v>
      </c>
      <c r="M25" s="414" t="s">
        <v>179</v>
      </c>
      <c r="N25" s="197">
        <v>7</v>
      </c>
      <c r="O25" s="414" t="s">
        <v>179</v>
      </c>
      <c r="P25" s="197">
        <v>10</v>
      </c>
      <c r="Q25" s="414" t="s">
        <v>179</v>
      </c>
      <c r="R25" s="197">
        <v>22</v>
      </c>
      <c r="S25" s="414" t="s">
        <v>179</v>
      </c>
      <c r="T25" s="197">
        <v>24</v>
      </c>
      <c r="U25" s="414" t="s">
        <v>179</v>
      </c>
      <c r="V25" s="197">
        <v>14</v>
      </c>
      <c r="W25" s="414" t="s">
        <v>179</v>
      </c>
      <c r="X25" s="197">
        <v>22</v>
      </c>
      <c r="Y25" s="414" t="s">
        <v>179</v>
      </c>
      <c r="Z25" s="197">
        <v>11</v>
      </c>
      <c r="AA25" s="414" t="s">
        <v>179</v>
      </c>
      <c r="AB25" s="150">
        <f>D25+F25+H25+J25+L25+N25+P25+R25+T25+V25+X25+Z25</f>
        <v>203</v>
      </c>
      <c r="AC25" s="152">
        <f>AB25/AB26</f>
        <v>0.11277777777777778</v>
      </c>
      <c r="AD25" s="202" t="s">
        <v>122</v>
      </c>
    </row>
    <row r="26" spans="1:30">
      <c r="B26" s="154" t="s">
        <v>0</v>
      </c>
      <c r="D26" s="199">
        <f t="shared" ref="D26:L26" si="6">SUM(D23:D25)</f>
        <v>150</v>
      </c>
      <c r="E26" s="208"/>
      <c r="F26" s="199">
        <f t="shared" si="6"/>
        <v>142</v>
      </c>
      <c r="G26" s="208"/>
      <c r="H26" s="200">
        <f t="shared" si="6"/>
        <v>127</v>
      </c>
      <c r="I26" s="208"/>
      <c r="J26" s="199">
        <f t="shared" si="6"/>
        <v>132</v>
      </c>
      <c r="K26" s="208"/>
      <c r="L26" s="199">
        <f t="shared" si="6"/>
        <v>174</v>
      </c>
      <c r="M26" s="208"/>
      <c r="N26" s="199">
        <f>SUM(N23:N25)</f>
        <v>132</v>
      </c>
      <c r="O26" s="208"/>
      <c r="P26" s="199">
        <f t="shared" ref="P26:Z26" si="7">SUM(P23:P25)</f>
        <v>152</v>
      </c>
      <c r="Q26" s="208"/>
      <c r="R26" s="199">
        <f t="shared" si="7"/>
        <v>168</v>
      </c>
      <c r="S26" s="208"/>
      <c r="T26" s="199">
        <f t="shared" si="7"/>
        <v>180</v>
      </c>
      <c r="U26" s="208"/>
      <c r="V26" s="199">
        <f t="shared" si="7"/>
        <v>166</v>
      </c>
      <c r="W26" s="208"/>
      <c r="X26" s="199">
        <f t="shared" si="7"/>
        <v>158</v>
      </c>
      <c r="Y26" s="208"/>
      <c r="Z26" s="199">
        <f t="shared" si="7"/>
        <v>119</v>
      </c>
      <c r="AA26" s="208"/>
      <c r="AB26" s="195">
        <f>SUM(AB23:AB25)</f>
        <v>1800</v>
      </c>
      <c r="AC26" s="155">
        <f>SUM(AC23:AC25)</f>
        <v>1</v>
      </c>
    </row>
    <row r="27" spans="1:30">
      <c r="A27" s="126" t="s">
        <v>47</v>
      </c>
      <c r="B27" s="153"/>
      <c r="D27" s="197"/>
      <c r="E27" s="205"/>
      <c r="F27" s="197"/>
      <c r="G27" s="205"/>
      <c r="H27" s="153"/>
      <c r="I27" s="205"/>
      <c r="J27" s="197"/>
      <c r="K27" s="205"/>
      <c r="L27" s="197"/>
      <c r="M27" s="205"/>
      <c r="N27" s="197"/>
      <c r="O27" s="205"/>
      <c r="P27" s="197"/>
      <c r="Q27" s="205"/>
      <c r="R27" s="197"/>
      <c r="S27" s="205"/>
      <c r="T27" s="197"/>
      <c r="U27" s="205"/>
      <c r="V27" s="197"/>
      <c r="W27" s="205"/>
      <c r="X27" s="197"/>
      <c r="Y27" s="205"/>
      <c r="Z27" s="197"/>
      <c r="AA27" s="205"/>
      <c r="AB27" s="150"/>
      <c r="AC27" s="152"/>
    </row>
    <row r="28" spans="1:30" ht="13.5">
      <c r="B28" s="189" t="s">
        <v>13</v>
      </c>
      <c r="C28" s="153"/>
      <c r="D28" s="197"/>
      <c r="E28" s="205"/>
      <c r="F28" s="197"/>
      <c r="G28" s="205"/>
      <c r="H28" s="153"/>
      <c r="I28" s="205"/>
      <c r="J28" s="197"/>
      <c r="K28" s="205"/>
      <c r="L28" s="197"/>
      <c r="M28" s="205"/>
      <c r="N28" s="197"/>
      <c r="O28" s="205"/>
      <c r="P28" s="197"/>
      <c r="Q28" s="205"/>
      <c r="R28" s="197">
        <v>60</v>
      </c>
      <c r="S28" s="414" t="s">
        <v>179</v>
      </c>
      <c r="T28" s="197">
        <v>25</v>
      </c>
      <c r="U28" s="414" t="s">
        <v>179</v>
      </c>
      <c r="V28" s="197">
        <v>52</v>
      </c>
      <c r="W28" s="414" t="s">
        <v>179</v>
      </c>
      <c r="X28" s="197">
        <v>33</v>
      </c>
      <c r="Y28" s="414" t="s">
        <v>179</v>
      </c>
      <c r="Z28" s="197">
        <v>30</v>
      </c>
      <c r="AA28" s="414" t="s">
        <v>179</v>
      </c>
      <c r="AB28" s="150">
        <f>D28+F28+H28+J28+L28+N28+P28+R28+T28+V28+X28+Z28</f>
        <v>200</v>
      </c>
      <c r="AC28" s="152">
        <f>AB28/AB32</f>
        <v>0.4</v>
      </c>
      <c r="AD28" s="202" t="s">
        <v>122</v>
      </c>
    </row>
    <row r="29" spans="1:30" ht="13.5">
      <c r="B29" s="189" t="s">
        <v>129</v>
      </c>
      <c r="C29" s="153"/>
      <c r="D29" s="197"/>
      <c r="E29" s="205"/>
      <c r="F29" s="197"/>
      <c r="G29" s="205"/>
      <c r="H29" s="153"/>
      <c r="I29" s="205"/>
      <c r="J29" s="197"/>
      <c r="K29" s="205"/>
      <c r="L29" s="197"/>
      <c r="M29" s="205"/>
      <c r="N29" s="197"/>
      <c r="O29" s="205"/>
      <c r="P29" s="197"/>
      <c r="Q29" s="205"/>
      <c r="R29" s="197"/>
      <c r="S29" s="205"/>
      <c r="T29" s="197">
        <v>30</v>
      </c>
      <c r="U29" s="414" t="s">
        <v>179</v>
      </c>
      <c r="V29" s="197">
        <v>25</v>
      </c>
      <c r="W29" s="414" t="s">
        <v>179</v>
      </c>
      <c r="X29" s="197">
        <v>38</v>
      </c>
      <c r="Y29" s="414" t="s">
        <v>179</v>
      </c>
      <c r="Z29" s="197">
        <v>32</v>
      </c>
      <c r="AA29" s="414" t="s">
        <v>179</v>
      </c>
      <c r="AB29" s="150">
        <f>D29+F29+H29+J29+L29+N29+P29+R29+T29+V29+X29+Z29</f>
        <v>125</v>
      </c>
      <c r="AC29" s="152">
        <f>AB29/AB32</f>
        <v>0.25</v>
      </c>
      <c r="AD29" s="202" t="s">
        <v>122</v>
      </c>
    </row>
    <row r="30" spans="1:30" ht="13.5">
      <c r="B30" s="189" t="s">
        <v>121</v>
      </c>
      <c r="C30" s="153"/>
      <c r="D30" s="197"/>
      <c r="E30" s="205"/>
      <c r="F30" s="197"/>
      <c r="G30" s="205"/>
      <c r="H30" s="153"/>
      <c r="I30" s="205"/>
      <c r="J30" s="197"/>
      <c r="K30" s="205"/>
      <c r="L30" s="197"/>
      <c r="M30" s="205"/>
      <c r="N30" s="197"/>
      <c r="O30" s="205"/>
      <c r="P30" s="197"/>
      <c r="Q30" s="205"/>
      <c r="R30" s="197"/>
      <c r="S30" s="205"/>
      <c r="T30" s="197">
        <v>25</v>
      </c>
      <c r="U30" s="414" t="s">
        <v>179</v>
      </c>
      <c r="V30" s="197">
        <v>10</v>
      </c>
      <c r="W30" s="414" t="s">
        <v>179</v>
      </c>
      <c r="X30" s="197">
        <v>22</v>
      </c>
      <c r="Y30" s="414" t="s">
        <v>179</v>
      </c>
      <c r="Z30" s="197">
        <v>18</v>
      </c>
      <c r="AA30" s="414" t="s">
        <v>179</v>
      </c>
      <c r="AB30" s="150">
        <f>D30+F30+H30+J30+L30+N30+P30+R30+T30+V30+X30+Z30</f>
        <v>75</v>
      </c>
      <c r="AC30" s="152">
        <f>AB30/AB32</f>
        <v>0.15</v>
      </c>
      <c r="AD30" s="202" t="s">
        <v>122</v>
      </c>
    </row>
    <row r="31" spans="1:30" ht="13.5">
      <c r="B31" s="189" t="s">
        <v>127</v>
      </c>
      <c r="D31" s="197"/>
      <c r="E31" s="205"/>
      <c r="F31" s="197"/>
      <c r="G31" s="205"/>
      <c r="H31" s="153"/>
      <c r="I31" s="205"/>
      <c r="J31" s="197"/>
      <c r="K31" s="205"/>
      <c r="L31" s="197"/>
      <c r="M31" s="205"/>
      <c r="N31" s="197"/>
      <c r="O31" s="205"/>
      <c r="P31" s="197"/>
      <c r="Q31" s="205"/>
      <c r="R31" s="197">
        <v>20</v>
      </c>
      <c r="S31" s="414" t="s">
        <v>179</v>
      </c>
      <c r="T31" s="197">
        <v>15</v>
      </c>
      <c r="U31" s="414" t="s">
        <v>179</v>
      </c>
      <c r="V31" s="197">
        <v>18</v>
      </c>
      <c r="W31" s="414" t="s">
        <v>179</v>
      </c>
      <c r="X31" s="197">
        <v>27</v>
      </c>
      <c r="Y31" s="414" t="s">
        <v>179</v>
      </c>
      <c r="Z31" s="197">
        <v>20</v>
      </c>
      <c r="AA31" s="414" t="s">
        <v>179</v>
      </c>
      <c r="AB31" s="150">
        <f>D31+F31+H31+J31+L31+N31+P31+R31+T31+V31+X31+Z31</f>
        <v>100</v>
      </c>
      <c r="AC31" s="152">
        <f>AB31/AB32</f>
        <v>0.2</v>
      </c>
      <c r="AD31" s="202" t="s">
        <v>122</v>
      </c>
    </row>
    <row r="32" spans="1:30">
      <c r="B32" s="154" t="s">
        <v>0</v>
      </c>
      <c r="D32" s="199">
        <f t="shared" ref="D32:R32" si="8">SUM(D28:D31)</f>
        <v>0</v>
      </c>
      <c r="E32" s="208"/>
      <c r="F32" s="199">
        <f t="shared" si="8"/>
        <v>0</v>
      </c>
      <c r="G32" s="208"/>
      <c r="H32" s="200">
        <f t="shared" si="8"/>
        <v>0</v>
      </c>
      <c r="I32" s="208"/>
      <c r="J32" s="199">
        <f t="shared" si="8"/>
        <v>0</v>
      </c>
      <c r="K32" s="208"/>
      <c r="L32" s="199">
        <f t="shared" si="8"/>
        <v>0</v>
      </c>
      <c r="M32" s="208"/>
      <c r="N32" s="199">
        <f t="shared" si="8"/>
        <v>0</v>
      </c>
      <c r="O32" s="208"/>
      <c r="P32" s="199">
        <f t="shared" si="8"/>
        <v>0</v>
      </c>
      <c r="Q32" s="208"/>
      <c r="R32" s="199">
        <f t="shared" si="8"/>
        <v>80</v>
      </c>
      <c r="S32" s="208"/>
      <c r="T32" s="199">
        <f t="shared" ref="T32:Z32" si="9">SUM(T28:T31)</f>
        <v>95</v>
      </c>
      <c r="U32" s="208"/>
      <c r="V32" s="199">
        <f t="shared" si="9"/>
        <v>105</v>
      </c>
      <c r="W32" s="208"/>
      <c r="X32" s="199">
        <f t="shared" si="9"/>
        <v>120</v>
      </c>
      <c r="Y32" s="208"/>
      <c r="Z32" s="199">
        <f t="shared" si="9"/>
        <v>100</v>
      </c>
      <c r="AA32" s="208"/>
      <c r="AB32" s="195">
        <f>SUM(AB28:AB31)</f>
        <v>500</v>
      </c>
      <c r="AC32" s="155">
        <f>SUM(AC28:AC31)</f>
        <v>1</v>
      </c>
    </row>
    <row r="33" spans="1:30">
      <c r="A33" s="126" t="s">
        <v>49</v>
      </c>
      <c r="B33" s="153"/>
      <c r="D33" s="197"/>
      <c r="E33" s="205"/>
      <c r="F33" s="197"/>
      <c r="G33" s="205"/>
      <c r="H33" s="153"/>
      <c r="I33" s="205"/>
      <c r="J33" s="197"/>
      <c r="K33" s="205"/>
      <c r="L33" s="197"/>
      <c r="M33" s="205"/>
      <c r="N33" s="197"/>
      <c r="O33" s="205"/>
      <c r="P33" s="197"/>
      <c r="Q33" s="205"/>
      <c r="R33" s="197"/>
      <c r="S33" s="205"/>
      <c r="T33" s="197"/>
      <c r="U33" s="205"/>
      <c r="V33" s="197"/>
      <c r="W33" s="205"/>
      <c r="X33" s="197"/>
      <c r="Y33" s="205"/>
      <c r="Z33" s="197"/>
      <c r="AA33" s="205"/>
      <c r="AB33" s="150"/>
      <c r="AC33" s="152"/>
    </row>
    <row r="34" spans="1:30" ht="13.5">
      <c r="B34" s="189" t="s">
        <v>15</v>
      </c>
      <c r="C34" s="153"/>
      <c r="D34" s="197">
        <v>66</v>
      </c>
      <c r="E34" s="414" t="s">
        <v>179</v>
      </c>
      <c r="F34" s="197">
        <v>68</v>
      </c>
      <c r="G34" s="414" t="s">
        <v>179</v>
      </c>
      <c r="H34" s="153">
        <v>63</v>
      </c>
      <c r="I34" s="414" t="s">
        <v>179</v>
      </c>
      <c r="J34" s="197">
        <v>59</v>
      </c>
      <c r="K34" s="414" t="s">
        <v>179</v>
      </c>
      <c r="L34" s="197">
        <v>65</v>
      </c>
      <c r="M34" s="414" t="s">
        <v>179</v>
      </c>
      <c r="N34" s="197">
        <v>56</v>
      </c>
      <c r="O34" s="414" t="s">
        <v>179</v>
      </c>
      <c r="P34" s="197">
        <v>55</v>
      </c>
      <c r="Q34" s="414" t="s">
        <v>179</v>
      </c>
      <c r="R34" s="197">
        <v>57</v>
      </c>
      <c r="S34" s="414" t="s">
        <v>179</v>
      </c>
      <c r="T34" s="197">
        <v>51</v>
      </c>
      <c r="U34" s="414" t="s">
        <v>179</v>
      </c>
      <c r="V34" s="197">
        <v>50</v>
      </c>
      <c r="W34" s="414" t="s">
        <v>179</v>
      </c>
      <c r="X34" s="197">
        <v>53</v>
      </c>
      <c r="Y34" s="414" t="s">
        <v>179</v>
      </c>
      <c r="Z34" s="197">
        <v>58</v>
      </c>
      <c r="AA34" s="414" t="s">
        <v>179</v>
      </c>
      <c r="AB34" s="150">
        <f>D34+F34+H34+J34+L34+N34+P34+R34+T34+V34+X34+Z34</f>
        <v>701</v>
      </c>
      <c r="AC34" s="152">
        <f>AB34/AB36</f>
        <v>0.45225806451612904</v>
      </c>
      <c r="AD34" s="202" t="s">
        <v>122</v>
      </c>
    </row>
    <row r="35" spans="1:30" ht="13.5">
      <c r="B35" s="189" t="s">
        <v>20</v>
      </c>
      <c r="D35" s="197">
        <v>80</v>
      </c>
      <c r="E35" s="414" t="s">
        <v>179</v>
      </c>
      <c r="F35" s="197">
        <v>72</v>
      </c>
      <c r="G35" s="414" t="s">
        <v>179</v>
      </c>
      <c r="H35" s="153">
        <v>78</v>
      </c>
      <c r="I35" s="414" t="s">
        <v>179</v>
      </c>
      <c r="J35" s="197">
        <v>84</v>
      </c>
      <c r="K35" s="414" t="s">
        <v>179</v>
      </c>
      <c r="L35" s="197">
        <v>75</v>
      </c>
      <c r="M35" s="414" t="s">
        <v>179</v>
      </c>
      <c r="N35" s="197">
        <v>61</v>
      </c>
      <c r="O35" s="414" t="s">
        <v>179</v>
      </c>
      <c r="P35" s="197">
        <v>72</v>
      </c>
      <c r="Q35" s="414" t="s">
        <v>179</v>
      </c>
      <c r="R35" s="197">
        <v>61</v>
      </c>
      <c r="S35" s="414" t="s">
        <v>179</v>
      </c>
      <c r="T35" s="197">
        <v>62</v>
      </c>
      <c r="U35" s="414" t="s">
        <v>179</v>
      </c>
      <c r="V35" s="197">
        <v>65</v>
      </c>
      <c r="W35" s="414" t="s">
        <v>179</v>
      </c>
      <c r="X35" s="197">
        <v>68</v>
      </c>
      <c r="Y35" s="414" t="s">
        <v>179</v>
      </c>
      <c r="Z35" s="197">
        <v>71</v>
      </c>
      <c r="AA35" s="414" t="s">
        <v>179</v>
      </c>
      <c r="AB35" s="150">
        <f>D35+F35+H35+J35+L35+N35+P35+R35+T35+V35+X35+Z35</f>
        <v>849</v>
      </c>
      <c r="AC35" s="152">
        <f>AB35/AB36</f>
        <v>0.54774193548387096</v>
      </c>
      <c r="AD35" s="202" t="s">
        <v>122</v>
      </c>
    </row>
    <row r="36" spans="1:30">
      <c r="B36" s="154" t="s">
        <v>0</v>
      </c>
      <c r="D36" s="199">
        <f t="shared" ref="D36:L36" si="10">SUM(D34:D35)</f>
        <v>146</v>
      </c>
      <c r="E36" s="208"/>
      <c r="F36" s="199">
        <f t="shared" si="10"/>
        <v>140</v>
      </c>
      <c r="G36" s="208"/>
      <c r="H36" s="200">
        <f t="shared" si="10"/>
        <v>141</v>
      </c>
      <c r="I36" s="208"/>
      <c r="J36" s="199">
        <f t="shared" si="10"/>
        <v>143</v>
      </c>
      <c r="K36" s="208"/>
      <c r="L36" s="199">
        <f t="shared" si="10"/>
        <v>140</v>
      </c>
      <c r="M36" s="208"/>
      <c r="N36" s="199">
        <f>SUM(N34:N35)</f>
        <v>117</v>
      </c>
      <c r="O36" s="208"/>
      <c r="P36" s="199">
        <f t="shared" ref="P36:Z36" si="11">SUM(P34:P35)</f>
        <v>127</v>
      </c>
      <c r="Q36" s="208"/>
      <c r="R36" s="199">
        <f t="shared" si="11"/>
        <v>118</v>
      </c>
      <c r="S36" s="208"/>
      <c r="T36" s="199">
        <f t="shared" si="11"/>
        <v>113</v>
      </c>
      <c r="U36" s="208"/>
      <c r="V36" s="199">
        <f t="shared" si="11"/>
        <v>115</v>
      </c>
      <c r="W36" s="208"/>
      <c r="X36" s="199">
        <f t="shared" si="11"/>
        <v>121</v>
      </c>
      <c r="Y36" s="208"/>
      <c r="Z36" s="199">
        <f t="shared" si="11"/>
        <v>129</v>
      </c>
      <c r="AA36" s="208"/>
      <c r="AB36" s="195">
        <f>SUM(AB34:AB35)</f>
        <v>1550</v>
      </c>
      <c r="AC36" s="155">
        <f>SUM(AC34:AC35)</f>
        <v>1</v>
      </c>
    </row>
    <row r="37" spans="1:30">
      <c r="A37" s="126" t="s">
        <v>130</v>
      </c>
      <c r="B37" s="153"/>
      <c r="D37" s="197"/>
      <c r="E37" s="205"/>
      <c r="F37" s="197"/>
      <c r="G37" s="205"/>
      <c r="H37" s="153"/>
      <c r="I37" s="205"/>
      <c r="J37" s="197"/>
      <c r="K37" s="205"/>
      <c r="L37" s="197"/>
      <c r="M37" s="205"/>
      <c r="N37" s="197"/>
      <c r="O37" s="205"/>
      <c r="P37" s="197"/>
      <c r="Q37" s="205"/>
      <c r="R37" s="197"/>
      <c r="S37" s="205"/>
      <c r="T37" s="197"/>
      <c r="U37" s="205"/>
      <c r="V37" s="197"/>
      <c r="W37" s="205"/>
      <c r="X37" s="197"/>
      <c r="Y37" s="205"/>
      <c r="Z37" s="197"/>
      <c r="AA37" s="205"/>
      <c r="AB37" s="150"/>
      <c r="AC37" s="152"/>
    </row>
    <row r="38" spans="1:30" ht="13.5">
      <c r="B38" s="189" t="s">
        <v>123</v>
      </c>
      <c r="C38" s="153"/>
      <c r="D38" s="197">
        <v>72</v>
      </c>
      <c r="E38" s="414" t="s">
        <v>179</v>
      </c>
      <c r="F38" s="197">
        <v>61</v>
      </c>
      <c r="G38" s="414" t="s">
        <v>179</v>
      </c>
      <c r="H38" s="153">
        <v>63</v>
      </c>
      <c r="I38" s="414" t="s">
        <v>179</v>
      </c>
      <c r="J38" s="197">
        <v>64</v>
      </c>
      <c r="K38" s="414" t="s">
        <v>179</v>
      </c>
      <c r="L38" s="197">
        <v>60</v>
      </c>
      <c r="M38" s="414" t="s">
        <v>179</v>
      </c>
      <c r="N38" s="197">
        <v>70</v>
      </c>
      <c r="O38" s="414" t="s">
        <v>179</v>
      </c>
      <c r="P38" s="197">
        <v>71</v>
      </c>
      <c r="Q38" s="414" t="s">
        <v>179</v>
      </c>
      <c r="R38" s="197">
        <v>68</v>
      </c>
      <c r="S38" s="414" t="s">
        <v>179</v>
      </c>
      <c r="T38" s="197">
        <v>64</v>
      </c>
      <c r="U38" s="414" t="s">
        <v>179</v>
      </c>
      <c r="V38" s="197">
        <v>64</v>
      </c>
      <c r="W38" s="414" t="s">
        <v>179</v>
      </c>
      <c r="X38" s="197">
        <v>61</v>
      </c>
      <c r="Y38" s="414" t="s">
        <v>179</v>
      </c>
      <c r="Z38" s="197">
        <v>62</v>
      </c>
      <c r="AA38" s="414" t="s">
        <v>179</v>
      </c>
      <c r="AB38" s="150">
        <f>D38+F38+H38+J38+L38+N38+P38+R38+T38+V38+X38+Z38</f>
        <v>780</v>
      </c>
      <c r="AC38" s="152">
        <f>AB38/AB40</f>
        <v>0.78</v>
      </c>
      <c r="AD38" s="202" t="s">
        <v>122</v>
      </c>
    </row>
    <row r="39" spans="1:30" ht="13.5">
      <c r="B39" s="189" t="s">
        <v>20</v>
      </c>
      <c r="D39" s="197">
        <v>20</v>
      </c>
      <c r="E39" s="414" t="s">
        <v>179</v>
      </c>
      <c r="F39" s="197">
        <v>19</v>
      </c>
      <c r="G39" s="414" t="s">
        <v>179</v>
      </c>
      <c r="H39" s="153">
        <v>17</v>
      </c>
      <c r="I39" s="414" t="s">
        <v>179</v>
      </c>
      <c r="J39" s="197">
        <v>16</v>
      </c>
      <c r="K39" s="414" t="s">
        <v>179</v>
      </c>
      <c r="L39" s="197">
        <v>18</v>
      </c>
      <c r="M39" s="414" t="s">
        <v>179</v>
      </c>
      <c r="N39" s="197">
        <v>21</v>
      </c>
      <c r="O39" s="414" t="s">
        <v>179</v>
      </c>
      <c r="P39" s="197">
        <v>17</v>
      </c>
      <c r="Q39" s="414" t="s">
        <v>179</v>
      </c>
      <c r="R39" s="197">
        <v>17</v>
      </c>
      <c r="S39" s="414" t="s">
        <v>179</v>
      </c>
      <c r="T39" s="197">
        <v>18</v>
      </c>
      <c r="U39" s="414" t="s">
        <v>179</v>
      </c>
      <c r="V39" s="197">
        <v>18</v>
      </c>
      <c r="W39" s="414" t="s">
        <v>179</v>
      </c>
      <c r="X39" s="197">
        <v>19</v>
      </c>
      <c r="Y39" s="414" t="s">
        <v>179</v>
      </c>
      <c r="Z39" s="197">
        <v>20</v>
      </c>
      <c r="AA39" s="414" t="s">
        <v>179</v>
      </c>
      <c r="AB39" s="150">
        <f>D39+F39+H39+J39+L39+N39+P39+R39+T39+V39+X39+Z39</f>
        <v>220</v>
      </c>
      <c r="AC39" s="152">
        <f>AB39/AB40</f>
        <v>0.22</v>
      </c>
      <c r="AD39" s="202" t="s">
        <v>122</v>
      </c>
    </row>
    <row r="40" spans="1:30">
      <c r="B40" s="154" t="s">
        <v>0</v>
      </c>
      <c r="D40" s="199">
        <f t="shared" ref="D40:L40" si="12">SUM(D38:D39)</f>
        <v>92</v>
      </c>
      <c r="E40" s="208"/>
      <c r="F40" s="199">
        <f t="shared" si="12"/>
        <v>80</v>
      </c>
      <c r="G40" s="208"/>
      <c r="H40" s="200">
        <f t="shared" si="12"/>
        <v>80</v>
      </c>
      <c r="I40" s="208"/>
      <c r="J40" s="199">
        <f t="shared" si="12"/>
        <v>80</v>
      </c>
      <c r="K40" s="208"/>
      <c r="L40" s="199">
        <f t="shared" si="12"/>
        <v>78</v>
      </c>
      <c r="M40" s="208"/>
      <c r="N40" s="199">
        <f>SUM(N38:N39)</f>
        <v>91</v>
      </c>
      <c r="O40" s="208"/>
      <c r="P40" s="199">
        <f t="shared" ref="P40:Z40" si="13">SUM(P38:P39)</f>
        <v>88</v>
      </c>
      <c r="Q40" s="208"/>
      <c r="R40" s="199">
        <f t="shared" si="13"/>
        <v>85</v>
      </c>
      <c r="S40" s="208"/>
      <c r="T40" s="199">
        <f t="shared" si="13"/>
        <v>82</v>
      </c>
      <c r="U40" s="208"/>
      <c r="V40" s="199">
        <f t="shared" si="13"/>
        <v>82</v>
      </c>
      <c r="W40" s="208"/>
      <c r="X40" s="199">
        <f t="shared" si="13"/>
        <v>80</v>
      </c>
      <c r="Y40" s="208"/>
      <c r="Z40" s="199">
        <f t="shared" si="13"/>
        <v>82</v>
      </c>
      <c r="AA40" s="208"/>
      <c r="AB40" s="195">
        <f>SUM(AB38:AB39)</f>
        <v>1000</v>
      </c>
      <c r="AC40" s="155">
        <f>SUM(AC38:AC39)</f>
        <v>1</v>
      </c>
    </row>
    <row r="43" spans="1:30">
      <c r="A43" s="63" t="s">
        <v>57</v>
      </c>
      <c r="B43" s="156"/>
    </row>
    <row r="44" spans="1:30" ht="15.75">
      <c r="A44" s="428" t="s">
        <v>179</v>
      </c>
      <c r="B44" s="64" t="s">
        <v>131</v>
      </c>
    </row>
    <row r="45" spans="1:30" ht="15">
      <c r="A45" s="209"/>
    </row>
    <row r="46" spans="1:30" ht="16.5">
      <c r="A46" s="210" t="s">
        <v>122</v>
      </c>
      <c r="B46" s="64" t="s">
        <v>132</v>
      </c>
    </row>
    <row r="49" spans="1:1" ht="15.75">
      <c r="A49" s="157" t="s">
        <v>133</v>
      </c>
    </row>
  </sheetData>
  <phoneticPr fontId="55" type="noConversion"/>
  <printOptions horizontalCentered="1"/>
  <pageMargins left="0" right="0" top="0.75" bottom="0" header="0.5" footer="0.25"/>
  <pageSetup scale="75" orientation="landscape" r:id="rId1"/>
  <headerFooter alignWithMargins="0">
    <oddHeader>&amp;R&amp;"Times New Roman,Bold"&amp;14ATTACHMENT  II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55"/>
  <sheetViews>
    <sheetView topLeftCell="A27" workbookViewId="0">
      <selection activeCell="AG51" sqref="AG51"/>
    </sheetView>
  </sheetViews>
  <sheetFormatPr defaultRowHeight="12.75"/>
  <cols>
    <col min="1" max="1" width="1.42578125" customWidth="1"/>
    <col min="2" max="2" width="6.7109375" customWidth="1"/>
    <col min="3" max="3" width="40.7109375" customWidth="1"/>
    <col min="4" max="34" width="4.85546875" customWidth="1"/>
  </cols>
  <sheetData>
    <row r="1" spans="2:41" ht="6.95" customHeight="1">
      <c r="AJ1" s="153"/>
      <c r="AK1" s="153"/>
      <c r="AL1" s="153"/>
      <c r="AM1" s="153"/>
      <c r="AN1" s="153"/>
      <c r="AO1" s="153"/>
    </row>
    <row r="2" spans="2:41" ht="18">
      <c r="B2" s="335" t="s">
        <v>153</v>
      </c>
      <c r="D2" s="336"/>
      <c r="E2" s="336"/>
      <c r="F2" s="336"/>
      <c r="G2" s="336"/>
      <c r="H2" s="461" t="s">
        <v>154</v>
      </c>
      <c r="I2" s="461"/>
      <c r="J2" s="461"/>
      <c r="K2" s="461"/>
      <c r="L2" s="336"/>
      <c r="P2" s="336"/>
      <c r="Q2" s="337"/>
      <c r="R2" s="338"/>
      <c r="S2" s="338"/>
      <c r="T2" s="336"/>
      <c r="U2" s="336"/>
      <c r="V2" s="339"/>
      <c r="W2" s="340" t="s">
        <v>155</v>
      </c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153"/>
      <c r="AK2" s="153"/>
      <c r="AL2" s="153"/>
      <c r="AM2" s="153"/>
      <c r="AN2" s="153"/>
      <c r="AO2" s="153"/>
    </row>
    <row r="3" spans="2:41" ht="2.1" customHeight="1">
      <c r="B3" s="341"/>
      <c r="C3" s="342"/>
      <c r="D3" s="343"/>
      <c r="E3" s="343"/>
      <c r="F3" s="344"/>
      <c r="H3" s="345"/>
      <c r="I3" s="346"/>
      <c r="J3" s="343"/>
      <c r="K3" s="344"/>
      <c r="P3" s="336"/>
      <c r="Q3" s="338"/>
      <c r="R3" s="338"/>
      <c r="S3" s="338"/>
      <c r="T3" s="336"/>
      <c r="U3" s="336"/>
      <c r="V3" s="336"/>
      <c r="W3" s="345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4"/>
      <c r="AJ3" s="153"/>
      <c r="AK3" s="153"/>
      <c r="AL3" s="153"/>
      <c r="AM3" s="153"/>
      <c r="AN3" s="153"/>
      <c r="AO3" s="153"/>
    </row>
    <row r="4" spans="2:41" ht="26.1" customHeight="1">
      <c r="B4" s="347"/>
      <c r="C4" s="348" t="s">
        <v>156</v>
      </c>
      <c r="D4" s="349"/>
      <c r="E4" s="349"/>
      <c r="F4" s="350"/>
      <c r="H4" s="462" t="s">
        <v>181</v>
      </c>
      <c r="I4" s="463"/>
      <c r="J4" s="463"/>
      <c r="K4" s="464"/>
      <c r="P4" s="336"/>
      <c r="Q4" s="338"/>
      <c r="R4" s="338"/>
      <c r="S4" s="338"/>
      <c r="T4" s="336"/>
      <c r="U4" s="336"/>
      <c r="V4" s="336"/>
      <c r="W4" s="351"/>
      <c r="X4" s="352" t="s">
        <v>157</v>
      </c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50"/>
    </row>
    <row r="5" spans="2:41" ht="8.1" customHeight="1"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</row>
    <row r="6" spans="2:41" ht="9.9499999999999993" customHeight="1" thickBot="1"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53"/>
    </row>
    <row r="7" spans="2:41" ht="19.5" thickTop="1" thickBot="1">
      <c r="B7" s="354" t="s">
        <v>120</v>
      </c>
      <c r="C7" s="355"/>
      <c r="D7" s="356" t="s">
        <v>158</v>
      </c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8"/>
      <c r="AI7" s="359" t="s">
        <v>0</v>
      </c>
    </row>
    <row r="8" spans="2:41" ht="19.5" thickTop="1" thickBot="1">
      <c r="B8" s="360" t="s">
        <v>159</v>
      </c>
      <c r="C8" s="361"/>
      <c r="D8" s="450">
        <v>1</v>
      </c>
      <c r="E8" s="362">
        <v>2</v>
      </c>
      <c r="F8" s="409">
        <v>3</v>
      </c>
      <c r="G8" s="409">
        <v>4</v>
      </c>
      <c r="H8" s="409">
        <v>5</v>
      </c>
      <c r="I8" s="409">
        <v>6</v>
      </c>
      <c r="J8" s="409">
        <v>7</v>
      </c>
      <c r="K8" s="362">
        <v>8</v>
      </c>
      <c r="L8" s="362">
        <v>9</v>
      </c>
      <c r="M8" s="409">
        <v>10</v>
      </c>
      <c r="N8" s="409">
        <v>11</v>
      </c>
      <c r="O8" s="409">
        <v>12</v>
      </c>
      <c r="P8" s="409">
        <v>13</v>
      </c>
      <c r="Q8" s="409">
        <v>14</v>
      </c>
      <c r="R8" s="362">
        <v>15</v>
      </c>
      <c r="S8" s="362">
        <v>16</v>
      </c>
      <c r="T8" s="409">
        <v>17</v>
      </c>
      <c r="U8" s="409">
        <v>18</v>
      </c>
      <c r="V8" s="409">
        <v>19</v>
      </c>
      <c r="W8" s="409">
        <v>20</v>
      </c>
      <c r="X8" s="409">
        <v>21</v>
      </c>
      <c r="Y8" s="362">
        <v>22</v>
      </c>
      <c r="Z8" s="362">
        <v>23</v>
      </c>
      <c r="AA8" s="409">
        <v>24</v>
      </c>
      <c r="AB8" s="409">
        <v>25</v>
      </c>
      <c r="AC8" s="409">
        <v>26</v>
      </c>
      <c r="AD8" s="409">
        <v>27</v>
      </c>
      <c r="AE8" s="409">
        <v>28</v>
      </c>
      <c r="AF8" s="362">
        <v>29</v>
      </c>
      <c r="AG8" s="362">
        <v>30</v>
      </c>
      <c r="AH8" s="421">
        <v>31</v>
      </c>
      <c r="AI8" s="363" t="s">
        <v>10</v>
      </c>
    </row>
    <row r="9" spans="2:41" ht="16.5" customHeight="1" thickTop="1">
      <c r="B9" s="364" t="s">
        <v>160</v>
      </c>
      <c r="C9" s="365"/>
      <c r="D9" s="366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67"/>
      <c r="Z9" s="367"/>
      <c r="AA9" s="367"/>
      <c r="AB9" s="367"/>
      <c r="AC9" s="367"/>
      <c r="AD9" s="367"/>
      <c r="AE9" s="367"/>
      <c r="AF9" s="367"/>
      <c r="AG9" s="367"/>
      <c r="AH9" s="368"/>
      <c r="AI9" s="369"/>
    </row>
    <row r="10" spans="2:41" ht="16.5">
      <c r="B10" s="370"/>
      <c r="C10" s="371" t="s">
        <v>161</v>
      </c>
      <c r="D10" s="372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373"/>
      <c r="Z10" s="373"/>
      <c r="AA10" s="373"/>
      <c r="AB10" s="373"/>
      <c r="AC10" s="373"/>
      <c r="AD10" s="373"/>
      <c r="AE10" s="373"/>
      <c r="AF10" s="373"/>
      <c r="AG10" s="373"/>
      <c r="AH10" s="429"/>
      <c r="AI10" s="374">
        <f>SUM(D10:AH10)</f>
        <v>0</v>
      </c>
    </row>
    <row r="11" spans="2:41" ht="17.25" thickBot="1">
      <c r="B11" s="375"/>
      <c r="C11" s="376" t="s">
        <v>162</v>
      </c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7"/>
      <c r="AC11" s="377"/>
      <c r="AD11" s="377"/>
      <c r="AE11" s="377"/>
      <c r="AF11" s="377"/>
      <c r="AG11" s="377"/>
      <c r="AH11" s="430"/>
      <c r="AI11" s="374">
        <f>SUM(D11:AH11)</f>
        <v>0</v>
      </c>
    </row>
    <row r="12" spans="2:41" ht="16.5">
      <c r="B12" s="378" t="s">
        <v>13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381"/>
      <c r="N12" s="381"/>
      <c r="O12" s="381"/>
      <c r="P12" s="381"/>
      <c r="Q12" s="381"/>
      <c r="R12" s="381"/>
      <c r="S12" s="381"/>
      <c r="T12" s="381"/>
      <c r="U12" s="381"/>
      <c r="V12" s="381"/>
      <c r="W12" s="381"/>
      <c r="X12" s="381"/>
      <c r="Y12" s="381"/>
      <c r="Z12" s="381"/>
      <c r="AA12" s="381"/>
      <c r="AB12" s="381"/>
      <c r="AC12" s="381"/>
      <c r="AD12" s="381"/>
      <c r="AE12" s="381"/>
      <c r="AF12" s="381"/>
      <c r="AG12" s="381"/>
      <c r="AH12" s="368"/>
      <c r="AI12" s="382"/>
    </row>
    <row r="13" spans="2:41" ht="16.5">
      <c r="B13" s="370"/>
      <c r="C13" s="371" t="s">
        <v>161</v>
      </c>
      <c r="D13" s="373">
        <v>10</v>
      </c>
      <c r="E13" s="373"/>
      <c r="F13" s="373">
        <v>9</v>
      </c>
      <c r="G13" s="372"/>
      <c r="H13" s="372"/>
      <c r="I13" s="373"/>
      <c r="J13" s="373"/>
      <c r="K13" s="373">
        <v>8.5</v>
      </c>
      <c r="L13" s="373"/>
      <c r="M13" s="373">
        <v>8</v>
      </c>
      <c r="N13" s="373">
        <v>9</v>
      </c>
      <c r="O13" s="373">
        <v>9</v>
      </c>
      <c r="P13" s="373">
        <v>7.5</v>
      </c>
      <c r="Q13" s="373">
        <v>9</v>
      </c>
      <c r="R13" s="373">
        <v>8.5</v>
      </c>
      <c r="S13" s="373"/>
      <c r="T13" s="373">
        <v>8</v>
      </c>
      <c r="U13" s="373">
        <v>9</v>
      </c>
      <c r="V13" s="373">
        <v>8</v>
      </c>
      <c r="W13" s="373">
        <v>8</v>
      </c>
      <c r="X13" s="373">
        <v>8.5</v>
      </c>
      <c r="Y13" s="373">
        <v>8.5</v>
      </c>
      <c r="Z13" s="373"/>
      <c r="AA13" s="373">
        <v>9</v>
      </c>
      <c r="AB13" s="373">
        <v>7.5</v>
      </c>
      <c r="AC13" s="373">
        <v>9</v>
      </c>
      <c r="AD13" s="373">
        <v>7</v>
      </c>
      <c r="AE13" s="373">
        <v>9</v>
      </c>
      <c r="AF13" s="373"/>
      <c r="AG13" s="373"/>
      <c r="AH13" s="429"/>
      <c r="AI13" s="374">
        <f>SUM(D13:AH13)</f>
        <v>170</v>
      </c>
    </row>
    <row r="14" spans="2:41" ht="17.25" thickBot="1">
      <c r="B14" s="375"/>
      <c r="C14" s="376" t="s">
        <v>162</v>
      </c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77"/>
      <c r="AF14" s="377"/>
      <c r="AG14" s="377"/>
      <c r="AH14" s="430"/>
      <c r="AI14" s="374">
        <f>SUM(D14:AH14)</f>
        <v>0</v>
      </c>
    </row>
    <row r="15" spans="2:41" ht="16.5">
      <c r="B15" s="378" t="s">
        <v>14</v>
      </c>
      <c r="C15" s="371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1"/>
      <c r="Q15" s="381"/>
      <c r="R15" s="381"/>
      <c r="S15" s="381"/>
      <c r="T15" s="381"/>
      <c r="U15" s="381"/>
      <c r="V15" s="381"/>
      <c r="W15" s="381"/>
      <c r="X15" s="381"/>
      <c r="Y15" s="381"/>
      <c r="Z15" s="381"/>
      <c r="AA15" s="381"/>
      <c r="AB15" s="381"/>
      <c r="AC15" s="381"/>
      <c r="AD15" s="381"/>
      <c r="AE15" s="381"/>
      <c r="AF15" s="381"/>
      <c r="AG15" s="381"/>
      <c r="AH15" s="368"/>
      <c r="AI15" s="382"/>
    </row>
    <row r="16" spans="2:41" ht="16.5">
      <c r="B16" s="370"/>
      <c r="C16" s="371" t="s">
        <v>161</v>
      </c>
      <c r="D16" s="372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373"/>
      <c r="Z16" s="373"/>
      <c r="AA16" s="373"/>
      <c r="AB16" s="373"/>
      <c r="AC16" s="373"/>
      <c r="AD16" s="373"/>
      <c r="AE16" s="373"/>
      <c r="AF16" s="373"/>
      <c r="AG16" s="373"/>
      <c r="AH16" s="429"/>
      <c r="AI16" s="374">
        <f>SUM(D16:AH16)</f>
        <v>0</v>
      </c>
    </row>
    <row r="17" spans="2:35" ht="17.25" thickBot="1">
      <c r="B17" s="375"/>
      <c r="C17" s="376" t="s">
        <v>162</v>
      </c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377"/>
      <c r="AG17" s="377"/>
      <c r="AH17" s="430"/>
      <c r="AI17" s="374">
        <f>SUM(D17:AH17)</f>
        <v>0</v>
      </c>
    </row>
    <row r="18" spans="2:35" ht="16.5">
      <c r="B18" s="378" t="s">
        <v>15</v>
      </c>
      <c r="C18" s="383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1"/>
      <c r="X18" s="381"/>
      <c r="Y18" s="381"/>
      <c r="Z18" s="381"/>
      <c r="AA18" s="381"/>
      <c r="AB18" s="381"/>
      <c r="AC18" s="381"/>
      <c r="AD18" s="381"/>
      <c r="AE18" s="381"/>
      <c r="AF18" s="381"/>
      <c r="AG18" s="381"/>
      <c r="AH18" s="368"/>
      <c r="AI18" s="382"/>
    </row>
    <row r="19" spans="2:35" ht="16.5">
      <c r="B19" s="370"/>
      <c r="C19" s="371" t="s">
        <v>161</v>
      </c>
      <c r="D19" s="372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373"/>
      <c r="AG19" s="373"/>
      <c r="AH19" s="429"/>
      <c r="AI19" s="374">
        <f>SUM(D19:AH19)</f>
        <v>0</v>
      </c>
    </row>
    <row r="20" spans="2:35" ht="17.25" thickBot="1">
      <c r="B20" s="375"/>
      <c r="C20" s="376" t="s">
        <v>162</v>
      </c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77"/>
      <c r="AF20" s="377"/>
      <c r="AG20" s="377"/>
      <c r="AH20" s="430"/>
      <c r="AI20" s="374">
        <f>SUM(D20:AH20)</f>
        <v>0</v>
      </c>
    </row>
    <row r="21" spans="2:35" ht="16.5">
      <c r="B21" s="378" t="s">
        <v>16</v>
      </c>
      <c r="C21" s="383"/>
      <c r="D21" s="381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81"/>
      <c r="T21" s="381"/>
      <c r="U21" s="381"/>
      <c r="V21" s="381"/>
      <c r="W21" s="381"/>
      <c r="X21" s="381"/>
      <c r="Y21" s="381"/>
      <c r="Z21" s="381"/>
      <c r="AA21" s="381"/>
      <c r="AB21" s="381"/>
      <c r="AC21" s="381"/>
      <c r="AD21" s="381"/>
      <c r="AE21" s="381"/>
      <c r="AF21" s="381"/>
      <c r="AG21" s="381"/>
      <c r="AH21" s="368"/>
      <c r="AI21" s="382"/>
    </row>
    <row r="22" spans="2:35" ht="16.5">
      <c r="B22" s="370"/>
      <c r="C22" s="371" t="s">
        <v>161</v>
      </c>
      <c r="D22" s="372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A22" s="373"/>
      <c r="AB22" s="373"/>
      <c r="AC22" s="373"/>
      <c r="AD22" s="373"/>
      <c r="AE22" s="373"/>
      <c r="AF22" s="373"/>
      <c r="AG22" s="373"/>
      <c r="AH22" s="429"/>
      <c r="AI22" s="374">
        <f>SUM(D22:AH22)</f>
        <v>0</v>
      </c>
    </row>
    <row r="23" spans="2:35" ht="17.25" thickBot="1">
      <c r="B23" s="375"/>
      <c r="C23" s="376" t="s">
        <v>162</v>
      </c>
      <c r="D23" s="377"/>
      <c r="E23" s="377"/>
      <c r="F23" s="377"/>
      <c r="G23" s="377"/>
      <c r="H23" s="377"/>
      <c r="I23" s="377"/>
      <c r="J23" s="377"/>
      <c r="K23" s="377"/>
      <c r="L23" s="377"/>
      <c r="M23" s="377"/>
      <c r="N23" s="377"/>
      <c r="O23" s="377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77"/>
      <c r="AA23" s="377"/>
      <c r="AB23" s="377"/>
      <c r="AC23" s="377"/>
      <c r="AD23" s="377"/>
      <c r="AE23" s="377"/>
      <c r="AF23" s="377"/>
      <c r="AG23" s="377"/>
      <c r="AH23" s="430"/>
      <c r="AI23" s="374">
        <f>SUM(D23:AH23)</f>
        <v>0</v>
      </c>
    </row>
    <row r="24" spans="2:35" ht="16.5">
      <c r="B24" s="378" t="s">
        <v>163</v>
      </c>
      <c r="C24" s="383"/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1"/>
      <c r="Z24" s="381"/>
      <c r="AA24" s="381"/>
      <c r="AB24" s="381"/>
      <c r="AC24" s="381"/>
      <c r="AD24" s="381"/>
      <c r="AE24" s="381"/>
      <c r="AF24" s="381"/>
      <c r="AG24" s="381"/>
      <c r="AH24" s="368"/>
      <c r="AI24" s="382"/>
    </row>
    <row r="25" spans="2:35" ht="16.5">
      <c r="B25" s="370"/>
      <c r="C25" s="371" t="s">
        <v>161</v>
      </c>
      <c r="D25" s="372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>
        <v>1.5</v>
      </c>
      <c r="Q25" s="373"/>
      <c r="R25" s="373"/>
      <c r="S25" s="373"/>
      <c r="T25" s="373">
        <v>1</v>
      </c>
      <c r="U25" s="373"/>
      <c r="V25" s="373">
        <v>1</v>
      </c>
      <c r="W25" s="373"/>
      <c r="X25" s="373"/>
      <c r="Y25" s="373"/>
      <c r="Z25" s="373"/>
      <c r="AA25" s="373"/>
      <c r="AB25" s="373">
        <v>0.5</v>
      </c>
      <c r="AC25" s="373"/>
      <c r="AD25" s="373">
        <v>2</v>
      </c>
      <c r="AE25" s="373"/>
      <c r="AF25" s="373"/>
      <c r="AG25" s="373"/>
      <c r="AH25" s="429"/>
      <c r="AI25" s="374">
        <f>SUM(D25:AH25)</f>
        <v>6</v>
      </c>
    </row>
    <row r="26" spans="2:35" ht="17.25" thickBot="1">
      <c r="B26" s="375"/>
      <c r="C26" s="376" t="s">
        <v>162</v>
      </c>
      <c r="D26" s="377"/>
      <c r="E26" s="377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77"/>
      <c r="R26" s="377"/>
      <c r="S26" s="377"/>
      <c r="T26" s="377"/>
      <c r="U26" s="377"/>
      <c r="V26" s="377"/>
      <c r="W26" s="377"/>
      <c r="X26" s="377"/>
      <c r="Y26" s="377"/>
      <c r="Z26" s="377"/>
      <c r="AA26" s="377"/>
      <c r="AB26" s="377"/>
      <c r="AC26" s="377"/>
      <c r="AD26" s="377"/>
      <c r="AE26" s="377"/>
      <c r="AF26" s="377"/>
      <c r="AG26" s="377"/>
      <c r="AH26" s="430"/>
      <c r="AI26" s="374">
        <f>SUM(D26:AH26)</f>
        <v>0</v>
      </c>
    </row>
    <row r="27" spans="2:35" ht="16.5">
      <c r="B27" s="378" t="s">
        <v>164</v>
      </c>
      <c r="C27" s="383"/>
      <c r="D27" s="381"/>
      <c r="E27" s="381"/>
      <c r="F27" s="381"/>
      <c r="G27" s="381"/>
      <c r="H27" s="381"/>
      <c r="I27" s="381"/>
      <c r="J27" s="381"/>
      <c r="K27" s="381"/>
      <c r="L27" s="381"/>
      <c r="M27" s="381"/>
      <c r="N27" s="381"/>
      <c r="O27" s="381"/>
      <c r="P27" s="381"/>
      <c r="Q27" s="381"/>
      <c r="R27" s="381"/>
      <c r="S27" s="381"/>
      <c r="T27" s="381"/>
      <c r="U27" s="381"/>
      <c r="V27" s="381"/>
      <c r="W27" s="381"/>
      <c r="X27" s="381"/>
      <c r="Y27" s="381"/>
      <c r="Z27" s="381"/>
      <c r="AA27" s="381"/>
      <c r="AB27" s="381"/>
      <c r="AC27" s="381"/>
      <c r="AD27" s="381"/>
      <c r="AE27" s="381"/>
      <c r="AF27" s="381"/>
      <c r="AG27" s="381"/>
      <c r="AH27" s="368"/>
      <c r="AI27" s="382"/>
    </row>
    <row r="28" spans="2:35" ht="16.5">
      <c r="B28" s="370"/>
      <c r="C28" s="371" t="s">
        <v>161</v>
      </c>
      <c r="D28" s="373"/>
      <c r="E28" s="373"/>
      <c r="F28" s="373"/>
      <c r="G28" s="373">
        <v>9</v>
      </c>
      <c r="H28" s="373">
        <v>9</v>
      </c>
      <c r="I28" s="373">
        <v>9</v>
      </c>
      <c r="J28" s="373">
        <v>9</v>
      </c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373"/>
      <c r="AB28" s="373"/>
      <c r="AC28" s="373"/>
      <c r="AD28" s="373"/>
      <c r="AE28" s="373"/>
      <c r="AF28" s="373"/>
      <c r="AG28" s="373"/>
      <c r="AH28" s="429"/>
      <c r="AI28" s="374">
        <f>SUM(D28:AH28)</f>
        <v>36</v>
      </c>
    </row>
    <row r="29" spans="2:35" ht="17.25" thickBot="1">
      <c r="B29" s="375"/>
      <c r="C29" s="376" t="s">
        <v>162</v>
      </c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7"/>
      <c r="P29" s="377"/>
      <c r="Q29" s="377"/>
      <c r="R29" s="377"/>
      <c r="S29" s="377"/>
      <c r="T29" s="377"/>
      <c r="U29" s="377"/>
      <c r="V29" s="377"/>
      <c r="W29" s="377"/>
      <c r="X29" s="377"/>
      <c r="Y29" s="377"/>
      <c r="Z29" s="377"/>
      <c r="AA29" s="377"/>
      <c r="AB29" s="377"/>
      <c r="AC29" s="377"/>
      <c r="AD29" s="377"/>
      <c r="AE29" s="377"/>
      <c r="AF29" s="377"/>
      <c r="AG29" s="377"/>
      <c r="AH29" s="430"/>
      <c r="AI29" s="374">
        <f>SUM(D29:AH29)</f>
        <v>0</v>
      </c>
    </row>
    <row r="30" spans="2:35" ht="16.5">
      <c r="B30" s="378" t="s">
        <v>165</v>
      </c>
      <c r="C30" s="383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81"/>
      <c r="AB30" s="381"/>
      <c r="AC30" s="381"/>
      <c r="AD30" s="381"/>
      <c r="AE30" s="381"/>
      <c r="AF30" s="381"/>
      <c r="AG30" s="381"/>
      <c r="AH30" s="368"/>
      <c r="AI30" s="382"/>
    </row>
    <row r="31" spans="2:35" ht="16.5">
      <c r="B31" s="370"/>
      <c r="C31" s="371" t="s">
        <v>161</v>
      </c>
      <c r="D31" s="372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429"/>
      <c r="AI31" s="374">
        <f>SUM(D31:AH31)</f>
        <v>0</v>
      </c>
    </row>
    <row r="32" spans="2:35" ht="17.25" thickBot="1">
      <c r="B32" s="375"/>
      <c r="C32" s="376" t="s">
        <v>162</v>
      </c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77"/>
      <c r="R32" s="377"/>
      <c r="S32" s="377"/>
      <c r="T32" s="377"/>
      <c r="U32" s="377"/>
      <c r="V32" s="377"/>
      <c r="W32" s="377"/>
      <c r="X32" s="377"/>
      <c r="Y32" s="377"/>
      <c r="Z32" s="377"/>
      <c r="AA32" s="377"/>
      <c r="AB32" s="377"/>
      <c r="AC32" s="377"/>
      <c r="AD32" s="377"/>
      <c r="AE32" s="377"/>
      <c r="AF32" s="377"/>
      <c r="AG32" s="377"/>
      <c r="AH32" s="430"/>
      <c r="AI32" s="374">
        <f>SUM(D32:AH32)</f>
        <v>0</v>
      </c>
    </row>
    <row r="33" spans="2:35" ht="16.5">
      <c r="B33" s="378" t="s">
        <v>166</v>
      </c>
      <c r="C33" s="383"/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  <c r="AA33" s="381"/>
      <c r="AB33" s="381"/>
      <c r="AC33" s="381"/>
      <c r="AD33" s="381"/>
      <c r="AE33" s="381"/>
      <c r="AF33" s="381"/>
      <c r="AG33" s="381"/>
      <c r="AH33" s="368"/>
      <c r="AI33" s="382"/>
    </row>
    <row r="34" spans="2:35" ht="16.5">
      <c r="B34" s="370"/>
      <c r="C34" s="371" t="s">
        <v>161</v>
      </c>
      <c r="D34" s="372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373"/>
      <c r="AC34" s="373"/>
      <c r="AD34" s="373"/>
      <c r="AE34" s="373"/>
      <c r="AF34" s="373"/>
      <c r="AG34" s="373"/>
      <c r="AH34" s="429"/>
      <c r="AI34" s="374">
        <f>SUM(D34:AH34)</f>
        <v>0</v>
      </c>
    </row>
    <row r="35" spans="2:35" ht="17.25" thickBot="1">
      <c r="B35" s="375"/>
      <c r="C35" s="376" t="s">
        <v>162</v>
      </c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77"/>
      <c r="R35" s="377"/>
      <c r="S35" s="377"/>
      <c r="T35" s="377"/>
      <c r="U35" s="377"/>
      <c r="V35" s="377"/>
      <c r="W35" s="377"/>
      <c r="X35" s="377"/>
      <c r="Y35" s="377"/>
      <c r="Z35" s="377"/>
      <c r="AA35" s="377"/>
      <c r="AB35" s="377"/>
      <c r="AC35" s="377"/>
      <c r="AD35" s="377"/>
      <c r="AE35" s="377"/>
      <c r="AF35" s="377"/>
      <c r="AG35" s="377"/>
      <c r="AH35" s="430"/>
      <c r="AI35" s="374">
        <f>SUM(D35:AH35)</f>
        <v>0</v>
      </c>
    </row>
    <row r="36" spans="2:35" ht="16.5">
      <c r="B36" s="378" t="s">
        <v>167</v>
      </c>
      <c r="C36" s="371"/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1"/>
      <c r="S36" s="381"/>
      <c r="T36" s="381"/>
      <c r="U36" s="381"/>
      <c r="V36" s="381"/>
      <c r="W36" s="381"/>
      <c r="X36" s="381"/>
      <c r="Y36" s="381"/>
      <c r="Z36" s="381"/>
      <c r="AA36" s="381"/>
      <c r="AB36" s="381"/>
      <c r="AC36" s="381"/>
      <c r="AD36" s="381"/>
      <c r="AE36" s="381"/>
      <c r="AF36" s="381"/>
      <c r="AG36" s="381"/>
      <c r="AH36" s="368"/>
      <c r="AI36" s="382"/>
    </row>
    <row r="37" spans="2:35" ht="16.5">
      <c r="B37" s="370"/>
      <c r="C37" s="371" t="s">
        <v>161</v>
      </c>
      <c r="D37" s="372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429"/>
      <c r="AI37" s="374">
        <f>SUM(D37:AH37)</f>
        <v>0</v>
      </c>
    </row>
    <row r="38" spans="2:35" ht="17.25" thickBot="1">
      <c r="B38" s="375"/>
      <c r="C38" s="376" t="s">
        <v>162</v>
      </c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430"/>
      <c r="AI38" s="374">
        <f>SUM(D38:AH38)</f>
        <v>0</v>
      </c>
    </row>
    <row r="39" spans="2:35" ht="16.5">
      <c r="B39" s="370"/>
      <c r="C39" s="371"/>
      <c r="D39" s="385"/>
      <c r="E39" s="385"/>
      <c r="F39" s="410"/>
      <c r="G39" s="410"/>
      <c r="H39" s="410"/>
      <c r="I39" s="410"/>
      <c r="J39" s="410"/>
      <c r="K39" s="385"/>
      <c r="L39" s="385"/>
      <c r="M39" s="410"/>
      <c r="N39" s="410"/>
      <c r="O39" s="410"/>
      <c r="P39" s="410"/>
      <c r="Q39" s="410"/>
      <c r="R39" s="385"/>
      <c r="S39" s="385"/>
      <c r="T39" s="410"/>
      <c r="U39" s="410"/>
      <c r="V39" s="410"/>
      <c r="W39" s="410"/>
      <c r="X39" s="410"/>
      <c r="Y39" s="385"/>
      <c r="Z39" s="385"/>
      <c r="AA39" s="410"/>
      <c r="AB39" s="410"/>
      <c r="AC39" s="410"/>
      <c r="AD39" s="410"/>
      <c r="AE39" s="410"/>
      <c r="AF39" s="385"/>
      <c r="AG39" s="385"/>
      <c r="AH39" s="422"/>
      <c r="AI39" s="386"/>
    </row>
    <row r="40" spans="2:35" ht="17.25" thickBot="1">
      <c r="B40" s="387" t="s">
        <v>168</v>
      </c>
      <c r="C40" s="388"/>
      <c r="D40" s="389">
        <f>SUM(D9:D38)</f>
        <v>10</v>
      </c>
      <c r="E40" s="389">
        <f t="shared" ref="E40:AH40" si="0">SUM(E9:E38)</f>
        <v>0</v>
      </c>
      <c r="F40" s="411">
        <f t="shared" si="0"/>
        <v>9</v>
      </c>
      <c r="G40" s="411">
        <f>SUM(G9:G38)</f>
        <v>9</v>
      </c>
      <c r="H40" s="411">
        <f>SUM(H9:H38)</f>
        <v>9</v>
      </c>
      <c r="I40" s="411">
        <f t="shared" si="0"/>
        <v>9</v>
      </c>
      <c r="J40" s="411">
        <f t="shared" si="0"/>
        <v>9</v>
      </c>
      <c r="K40" s="389">
        <f t="shared" si="0"/>
        <v>8.5</v>
      </c>
      <c r="L40" s="389">
        <f t="shared" si="0"/>
        <v>0</v>
      </c>
      <c r="M40" s="411">
        <f t="shared" si="0"/>
        <v>8</v>
      </c>
      <c r="N40" s="411">
        <f>SUM(N9:N38)</f>
        <v>9</v>
      </c>
      <c r="O40" s="411">
        <f>SUM(O9:O38)</f>
        <v>9</v>
      </c>
      <c r="P40" s="411">
        <f t="shared" si="0"/>
        <v>9</v>
      </c>
      <c r="Q40" s="411">
        <f t="shared" si="0"/>
        <v>9</v>
      </c>
      <c r="R40" s="389">
        <f>SUM(R9:R38)</f>
        <v>8.5</v>
      </c>
      <c r="S40" s="389">
        <f t="shared" si="0"/>
        <v>0</v>
      </c>
      <c r="T40" s="411">
        <f t="shared" si="0"/>
        <v>9</v>
      </c>
      <c r="U40" s="411">
        <f>SUM(U9:U38)</f>
        <v>9</v>
      </c>
      <c r="V40" s="411">
        <f>SUM(V9:V38)</f>
        <v>9</v>
      </c>
      <c r="W40" s="411">
        <f t="shared" si="0"/>
        <v>8</v>
      </c>
      <c r="X40" s="411">
        <f t="shared" si="0"/>
        <v>8.5</v>
      </c>
      <c r="Y40" s="389">
        <f>SUM(Y9:Y38)</f>
        <v>8.5</v>
      </c>
      <c r="Z40" s="389">
        <f t="shared" si="0"/>
        <v>0</v>
      </c>
      <c r="AA40" s="411">
        <f t="shared" si="0"/>
        <v>9</v>
      </c>
      <c r="AB40" s="411">
        <f>SUM(AB9:AB38)</f>
        <v>8</v>
      </c>
      <c r="AC40" s="411">
        <f>SUM(AC9:AC38)</f>
        <v>9</v>
      </c>
      <c r="AD40" s="411">
        <f t="shared" si="0"/>
        <v>9</v>
      </c>
      <c r="AE40" s="411">
        <f t="shared" si="0"/>
        <v>9</v>
      </c>
      <c r="AF40" s="389">
        <f>SUM(AF9:AF38)</f>
        <v>0</v>
      </c>
      <c r="AG40" s="389">
        <f t="shared" si="0"/>
        <v>0</v>
      </c>
      <c r="AH40" s="423">
        <f t="shared" si="0"/>
        <v>0</v>
      </c>
      <c r="AI40" s="390">
        <f>SUM(AI9:AI38)</f>
        <v>212</v>
      </c>
    </row>
    <row r="41" spans="2:35" ht="17.25" thickTop="1">
      <c r="B41" s="370"/>
      <c r="C41" s="371"/>
      <c r="D41" s="410"/>
      <c r="E41" s="410"/>
      <c r="F41" s="410"/>
      <c r="G41" s="410"/>
      <c r="H41" s="410"/>
      <c r="I41" s="410"/>
      <c r="J41" s="410"/>
      <c r="K41" s="410"/>
      <c r="L41" s="410"/>
      <c r="M41" s="410"/>
      <c r="N41" s="410"/>
      <c r="O41" s="384"/>
      <c r="P41" s="410"/>
      <c r="Q41" s="410"/>
      <c r="R41" s="410"/>
      <c r="S41" s="410"/>
      <c r="T41" s="410"/>
      <c r="U41" s="410"/>
      <c r="V41" s="410"/>
      <c r="W41" s="410"/>
      <c r="X41" s="410"/>
      <c r="Y41" s="410"/>
      <c r="Z41" s="410"/>
      <c r="AA41" s="410"/>
      <c r="AB41" s="410"/>
      <c r="AC41" s="410"/>
      <c r="AD41" s="410"/>
      <c r="AE41" s="410"/>
      <c r="AF41" s="410"/>
      <c r="AG41" s="410"/>
      <c r="AH41" s="422"/>
      <c r="AI41" s="386"/>
    </row>
    <row r="42" spans="2:35" ht="17.25" thickBot="1">
      <c r="B42" s="375" t="s">
        <v>169</v>
      </c>
      <c r="C42" s="376"/>
      <c r="D42" s="425"/>
      <c r="E42" s="425"/>
      <c r="F42" s="425"/>
      <c r="G42" s="425"/>
      <c r="H42" s="425"/>
      <c r="I42" s="425"/>
      <c r="J42" s="425"/>
      <c r="K42" s="425"/>
      <c r="L42" s="425"/>
      <c r="M42" s="425"/>
      <c r="N42" s="425"/>
      <c r="O42" s="377"/>
      <c r="P42" s="425"/>
      <c r="Q42" s="425"/>
      <c r="R42" s="425"/>
      <c r="S42" s="425"/>
      <c r="T42" s="425"/>
      <c r="U42" s="425"/>
      <c r="V42" s="425"/>
      <c r="W42" s="425"/>
      <c r="X42" s="425"/>
      <c r="Y42" s="425"/>
      <c r="Z42" s="425"/>
      <c r="AA42" s="425"/>
      <c r="AB42" s="425"/>
      <c r="AC42" s="425"/>
      <c r="AD42" s="425"/>
      <c r="AE42" s="425"/>
      <c r="AF42" s="425"/>
      <c r="AG42" s="425"/>
      <c r="AH42" s="430"/>
      <c r="AI42" s="391">
        <f>SUM(D42:AH42)</f>
        <v>0</v>
      </c>
    </row>
    <row r="43" spans="2:35" ht="16.5">
      <c r="B43" s="370"/>
      <c r="C43" s="371"/>
      <c r="D43" s="410"/>
      <c r="E43" s="410"/>
      <c r="F43" s="410"/>
      <c r="G43" s="410"/>
      <c r="H43" s="410"/>
      <c r="I43" s="410"/>
      <c r="J43" s="410"/>
      <c r="K43" s="410"/>
      <c r="L43" s="410"/>
      <c r="M43" s="410"/>
      <c r="N43" s="410"/>
      <c r="O43" s="384"/>
      <c r="P43" s="410"/>
      <c r="Q43" s="410"/>
      <c r="R43" s="410"/>
      <c r="S43" s="410"/>
      <c r="T43" s="410"/>
      <c r="U43" s="410"/>
      <c r="V43" s="410"/>
      <c r="W43" s="410"/>
      <c r="X43" s="410"/>
      <c r="Y43" s="410"/>
      <c r="Z43" s="410"/>
      <c r="AA43" s="410"/>
      <c r="AB43" s="410"/>
      <c r="AC43" s="410"/>
      <c r="AD43" s="410"/>
      <c r="AE43" s="410"/>
      <c r="AF43" s="410"/>
      <c r="AG43" s="410"/>
      <c r="AH43" s="422"/>
      <c r="AI43" s="386"/>
    </row>
    <row r="44" spans="2:35" ht="17.25" thickBot="1">
      <c r="B44" s="370" t="s">
        <v>170</v>
      </c>
      <c r="C44" s="371"/>
      <c r="D44" s="410"/>
      <c r="E44" s="410"/>
      <c r="F44" s="410"/>
      <c r="G44" s="410"/>
      <c r="H44" s="410"/>
      <c r="I44" s="410"/>
      <c r="J44" s="410"/>
      <c r="K44" s="410"/>
      <c r="L44" s="410"/>
      <c r="M44" s="410">
        <v>1</v>
      </c>
      <c r="N44" s="410"/>
      <c r="O44" s="384"/>
      <c r="P44" s="410"/>
      <c r="Q44" s="410"/>
      <c r="R44" s="410"/>
      <c r="S44" s="410"/>
      <c r="T44" s="410"/>
      <c r="U44" s="410"/>
      <c r="V44" s="410"/>
      <c r="W44" s="410">
        <v>1</v>
      </c>
      <c r="X44" s="410"/>
      <c r="Y44" s="410"/>
      <c r="Z44" s="384">
        <v>1</v>
      </c>
      <c r="AA44" s="410"/>
      <c r="AB44" s="410"/>
      <c r="AC44" s="410"/>
      <c r="AD44" s="410"/>
      <c r="AE44" s="410"/>
      <c r="AF44" s="410"/>
      <c r="AG44" s="410"/>
      <c r="AH44" s="422"/>
      <c r="AI44" s="390">
        <f>SUM(D44:AH44)</f>
        <v>3</v>
      </c>
    </row>
    <row r="45" spans="2:35" ht="15.75" thickTop="1">
      <c r="B45" s="392"/>
      <c r="C45" s="393"/>
      <c r="D45" s="394"/>
      <c r="E45" s="394"/>
      <c r="F45" s="412"/>
      <c r="G45" s="412"/>
      <c r="H45" s="412"/>
      <c r="I45" s="412"/>
      <c r="J45" s="412"/>
      <c r="K45" s="394"/>
      <c r="L45" s="394"/>
      <c r="M45" s="412"/>
      <c r="N45" s="412"/>
      <c r="O45" s="412"/>
      <c r="P45" s="412"/>
      <c r="Q45" s="412"/>
      <c r="R45" s="394"/>
      <c r="S45" s="394"/>
      <c r="T45" s="412"/>
      <c r="U45" s="412"/>
      <c r="V45" s="412"/>
      <c r="W45" s="412"/>
      <c r="X45" s="412"/>
      <c r="Y45" s="394"/>
      <c r="Z45" s="394"/>
      <c r="AA45" s="412"/>
      <c r="AB45" s="412"/>
      <c r="AC45" s="412"/>
      <c r="AD45" s="412"/>
      <c r="AE45" s="412"/>
      <c r="AF45" s="394"/>
      <c r="AG45" s="394"/>
      <c r="AH45" s="424"/>
      <c r="AI45" s="395"/>
    </row>
    <row r="46" spans="2:35" ht="18.75" thickBot="1">
      <c r="B46" s="360" t="s">
        <v>171</v>
      </c>
      <c r="C46" s="396"/>
      <c r="D46" s="389">
        <f>SUM(D39:D44)</f>
        <v>10</v>
      </c>
      <c r="E46" s="389">
        <f t="shared" ref="E46:AH46" si="1">SUM(E39:E44)</f>
        <v>0</v>
      </c>
      <c r="F46" s="411">
        <f t="shared" si="1"/>
        <v>9</v>
      </c>
      <c r="G46" s="411">
        <f>SUM(G39:G44)</f>
        <v>9</v>
      </c>
      <c r="H46" s="411">
        <f>SUM(H39:H44)</f>
        <v>9</v>
      </c>
      <c r="I46" s="411">
        <f t="shared" si="1"/>
        <v>9</v>
      </c>
      <c r="J46" s="411">
        <f t="shared" si="1"/>
        <v>9</v>
      </c>
      <c r="K46" s="389">
        <f t="shared" si="1"/>
        <v>8.5</v>
      </c>
      <c r="L46" s="389">
        <f t="shared" si="1"/>
        <v>0</v>
      </c>
      <c r="M46" s="411">
        <f t="shared" si="1"/>
        <v>9</v>
      </c>
      <c r="N46" s="411">
        <f>SUM(N39:N44)</f>
        <v>9</v>
      </c>
      <c r="O46" s="411">
        <f>SUM(O39:O44)</f>
        <v>9</v>
      </c>
      <c r="P46" s="411">
        <f t="shared" si="1"/>
        <v>9</v>
      </c>
      <c r="Q46" s="411">
        <f t="shared" si="1"/>
        <v>9</v>
      </c>
      <c r="R46" s="389">
        <f>SUM(R39:R44)</f>
        <v>8.5</v>
      </c>
      <c r="S46" s="389">
        <f t="shared" si="1"/>
        <v>0</v>
      </c>
      <c r="T46" s="411">
        <f t="shared" si="1"/>
        <v>9</v>
      </c>
      <c r="U46" s="411">
        <f>SUM(U39:U44)</f>
        <v>9</v>
      </c>
      <c r="V46" s="411">
        <f>SUM(V39:V44)</f>
        <v>9</v>
      </c>
      <c r="W46" s="411">
        <f t="shared" si="1"/>
        <v>9</v>
      </c>
      <c r="X46" s="411">
        <f t="shared" si="1"/>
        <v>8.5</v>
      </c>
      <c r="Y46" s="389">
        <f>SUM(Y39:Y44)</f>
        <v>8.5</v>
      </c>
      <c r="Z46" s="389">
        <f t="shared" si="1"/>
        <v>1</v>
      </c>
      <c r="AA46" s="411">
        <f t="shared" si="1"/>
        <v>9</v>
      </c>
      <c r="AB46" s="411">
        <f>SUM(AB39:AB44)</f>
        <v>8</v>
      </c>
      <c r="AC46" s="411">
        <f>SUM(AC39:AC44)</f>
        <v>9</v>
      </c>
      <c r="AD46" s="411">
        <f>SUM(AD39:AD44)</f>
        <v>9</v>
      </c>
      <c r="AE46" s="411">
        <f t="shared" si="1"/>
        <v>9</v>
      </c>
      <c r="AF46" s="389">
        <f>SUM(AF39:AF44)</f>
        <v>0</v>
      </c>
      <c r="AG46" s="389">
        <f t="shared" si="1"/>
        <v>0</v>
      </c>
      <c r="AH46" s="423">
        <f t="shared" si="1"/>
        <v>0</v>
      </c>
      <c r="AI46" s="390">
        <f>SUM(AI39:AI44)</f>
        <v>215</v>
      </c>
    </row>
    <row r="47" spans="2:35" ht="15.75" thickTop="1">
      <c r="C47" s="336"/>
      <c r="D47" s="336"/>
      <c r="E47" s="336"/>
      <c r="F47" s="336"/>
      <c r="G47" s="336"/>
      <c r="H47" s="336"/>
      <c r="I47" s="336"/>
      <c r="J47" s="336"/>
      <c r="K47" s="336"/>
      <c r="L47" s="336"/>
      <c r="M47" s="336"/>
      <c r="N47" s="336"/>
      <c r="O47" s="336"/>
      <c r="P47" s="336"/>
      <c r="Q47" s="336"/>
      <c r="R47" s="336"/>
      <c r="S47" s="336"/>
      <c r="T47" s="336"/>
      <c r="U47" s="336"/>
      <c r="V47" s="336"/>
      <c r="W47" s="336"/>
      <c r="X47" s="336"/>
      <c r="Y47" s="336"/>
      <c r="Z47" s="336"/>
      <c r="AA47" s="336"/>
      <c r="AB47" s="336"/>
      <c r="AC47" s="336"/>
      <c r="AD47" s="336"/>
      <c r="AE47" s="336"/>
      <c r="AF47" s="336"/>
      <c r="AG47" s="336"/>
      <c r="AH47" s="336"/>
      <c r="AI47" s="336"/>
    </row>
    <row r="48" spans="2:35" ht="15.75">
      <c r="B48" s="397" t="s">
        <v>172</v>
      </c>
      <c r="E48" s="336"/>
      <c r="F48" s="336"/>
      <c r="G48" s="336"/>
      <c r="H48" s="336"/>
      <c r="I48" s="336"/>
      <c r="J48" s="336"/>
      <c r="K48" s="336"/>
      <c r="L48" s="336"/>
      <c r="M48" s="336"/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336"/>
      <c r="Y48" s="336"/>
      <c r="Z48" s="336"/>
      <c r="AA48" s="336"/>
      <c r="AB48" s="336"/>
      <c r="AC48" s="336"/>
      <c r="AD48" s="336"/>
      <c r="AE48" s="336"/>
      <c r="AF48" s="336"/>
      <c r="AG48" s="336"/>
      <c r="AH48" s="336"/>
      <c r="AI48" s="336"/>
    </row>
    <row r="49" spans="2:35" ht="9.9499999999999993" customHeight="1">
      <c r="C49" s="336"/>
      <c r="D49" s="398"/>
      <c r="E49" s="336"/>
      <c r="F49" s="336"/>
      <c r="G49" s="336"/>
      <c r="H49" s="336"/>
      <c r="I49" s="336"/>
      <c r="J49" s="336"/>
      <c r="K49" s="336"/>
      <c r="L49" s="336"/>
      <c r="M49" s="336"/>
      <c r="N49" s="336"/>
      <c r="O49" s="336"/>
      <c r="P49" s="336"/>
      <c r="Q49" s="336"/>
      <c r="R49" s="336"/>
      <c r="S49" s="336"/>
      <c r="T49" s="336"/>
      <c r="U49" s="336"/>
      <c r="V49" s="336"/>
      <c r="W49" s="336"/>
      <c r="X49" s="336"/>
      <c r="Y49" s="336"/>
      <c r="Z49" s="336"/>
      <c r="AA49" s="336"/>
      <c r="AB49" s="336"/>
      <c r="AC49" s="336"/>
      <c r="AD49" s="336"/>
      <c r="AE49" s="336"/>
      <c r="AF49" s="336"/>
      <c r="AG49" s="336"/>
      <c r="AH49" s="336"/>
      <c r="AI49" s="336"/>
    </row>
    <row r="50" spans="2:35" ht="18" customHeight="1">
      <c r="B50" s="153"/>
      <c r="C50" s="399" t="s">
        <v>44</v>
      </c>
      <c r="D50" s="336"/>
      <c r="E50" s="336"/>
      <c r="F50" s="336"/>
      <c r="G50" s="336"/>
      <c r="H50" s="336"/>
      <c r="I50" s="336"/>
      <c r="J50" s="336"/>
      <c r="K50" s="400" t="s">
        <v>188</v>
      </c>
      <c r="L50" s="336"/>
      <c r="M50" s="336"/>
      <c r="N50" s="336"/>
      <c r="O50" s="336"/>
      <c r="P50" s="336"/>
      <c r="Q50" s="336"/>
      <c r="R50" s="401" t="s">
        <v>173</v>
      </c>
      <c r="S50" s="336"/>
      <c r="T50" s="336"/>
      <c r="U50" s="336"/>
      <c r="V50" s="336"/>
      <c r="W50" s="336"/>
      <c r="X50" s="336"/>
      <c r="Y50" s="336"/>
      <c r="Z50" s="336"/>
      <c r="AA50" s="336"/>
      <c r="AE50" s="336"/>
      <c r="AF50" s="336"/>
      <c r="AG50" s="402" t="s">
        <v>189</v>
      </c>
      <c r="AH50" s="336"/>
      <c r="AI50" s="336"/>
    </row>
    <row r="51" spans="2:35" ht="18">
      <c r="C51" s="403" t="s">
        <v>174</v>
      </c>
      <c r="D51" s="404"/>
      <c r="E51" s="404"/>
      <c r="F51" s="404"/>
      <c r="G51" s="404"/>
      <c r="H51" s="404"/>
      <c r="J51" s="405" t="s">
        <v>175</v>
      </c>
      <c r="K51" s="406"/>
      <c r="L51" s="406"/>
      <c r="O51" s="336"/>
      <c r="Q51" s="403" t="s">
        <v>176</v>
      </c>
      <c r="R51" s="404"/>
      <c r="S51" s="404"/>
      <c r="T51" s="404"/>
      <c r="U51" s="404"/>
      <c r="V51" s="404"/>
      <c r="W51" s="404"/>
      <c r="X51" s="404"/>
      <c r="Y51" s="404"/>
      <c r="Z51" s="343"/>
      <c r="AA51" s="225"/>
      <c r="AB51" s="225"/>
      <c r="AC51" s="225"/>
      <c r="AD51" s="343"/>
      <c r="AF51" s="405" t="s">
        <v>175</v>
      </c>
      <c r="AG51" s="406"/>
      <c r="AH51" s="406"/>
    </row>
    <row r="52" spans="2:35" ht="9.9499999999999993" customHeight="1">
      <c r="C52" s="407"/>
      <c r="D52" s="339"/>
      <c r="E52" s="339"/>
      <c r="F52" s="339"/>
      <c r="G52" s="339"/>
      <c r="H52" s="339"/>
      <c r="I52" s="339"/>
      <c r="J52" s="339"/>
      <c r="K52" s="336"/>
      <c r="L52" s="336"/>
      <c r="M52" s="336"/>
      <c r="N52" s="336"/>
      <c r="O52" s="336"/>
      <c r="P52" s="336"/>
      <c r="Q52" s="336"/>
      <c r="R52" s="336"/>
      <c r="S52" s="336"/>
      <c r="T52" s="336"/>
      <c r="U52" s="336"/>
      <c r="V52" s="336"/>
      <c r="W52" s="336"/>
      <c r="X52" s="336"/>
      <c r="Y52" s="336"/>
      <c r="Z52" s="336"/>
      <c r="AA52" s="336"/>
      <c r="AB52" s="336"/>
      <c r="AC52" s="336"/>
      <c r="AD52" s="336"/>
      <c r="AE52" s="336"/>
      <c r="AF52" s="336"/>
      <c r="AG52" s="336"/>
      <c r="AH52" s="336"/>
      <c r="AI52" s="336"/>
    </row>
    <row r="53" spans="2:35" ht="15" customHeight="1">
      <c r="B53" s="408" t="s">
        <v>177</v>
      </c>
      <c r="C53" s="408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49"/>
      <c r="Q53" s="349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</row>
    <row r="54" spans="2:35" ht="20.100000000000001" customHeight="1">
      <c r="B54" s="349"/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49"/>
      <c r="Y54" s="349"/>
      <c r="Z54" s="349"/>
      <c r="AA54" s="349"/>
      <c r="AB54" s="349"/>
      <c r="AC54" s="349"/>
      <c r="AD54" s="349"/>
      <c r="AE54" s="349"/>
      <c r="AF54" s="349"/>
      <c r="AG54" s="349"/>
      <c r="AH54" s="349"/>
      <c r="AI54" s="349"/>
    </row>
    <row r="55" spans="2:35" ht="3" customHeight="1"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338"/>
      <c r="AE55" s="338"/>
      <c r="AF55" s="338"/>
      <c r="AG55" s="338"/>
      <c r="AH55" s="338"/>
      <c r="AI55" s="338"/>
    </row>
  </sheetData>
  <mergeCells count="2">
    <mergeCell ref="H2:K2"/>
    <mergeCell ref="H4:K4"/>
  </mergeCells>
  <phoneticPr fontId="55" type="noConversion"/>
  <pageMargins left="0" right="0" top="0" bottom="0" header="0.2" footer="0.5"/>
  <pageSetup scale="65" orientation="landscape" r:id="rId1"/>
  <headerFooter alignWithMargins="0">
    <oddHeader>&amp;CTimesheet for Cost Report
G.S. 122C Adult Care Facility (&amp;U&gt;&amp;U 7 Beds)
With Special Carre Unit Beds&amp;R&amp;"Times New Roman,Bold"&amp;16Attachment III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5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SCU Salaries (I)</vt:lpstr>
      <vt:lpstr>SCU UNPAID HOURS</vt:lpstr>
      <vt:lpstr>SCU Summary Hours (II)</vt:lpstr>
      <vt:lpstr>SCU Timesheet Example (III)</vt:lpstr>
      <vt:lpstr>122C_SCU Salaries (I)</vt:lpstr>
      <vt:lpstr>122C_SCU Summary Hours (II)</vt:lpstr>
      <vt:lpstr>122C_SCU Timesheet (III)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Div. of Child Development</dc:creator>
  <cp:lastModifiedBy>Susan Kelser</cp:lastModifiedBy>
  <cp:lastPrinted>2006-07-24T19:45:15Z</cp:lastPrinted>
  <dcterms:created xsi:type="dcterms:W3CDTF">1999-07-21T17:39:51Z</dcterms:created>
  <dcterms:modified xsi:type="dcterms:W3CDTF">2014-10-21T19:45:11Z</dcterms:modified>
</cp:coreProperties>
</file>