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Wayne Mohr\Miscellaneous\DSS County Estimates\SFY2025\LHD_PAPs\"/>
    </mc:Choice>
  </mc:AlternateContent>
  <xr:revisionPtr revIDLastSave="0" documentId="13_ncr:1_{32423573-C5B2-450D-9F8E-D057388D7B3A}" xr6:coauthVersionLast="47" xr6:coauthVersionMax="47" xr10:uidLastSave="{00000000-0000-0000-0000-000000000000}"/>
  <bookViews>
    <workbookView xWindow="-108" yWindow="-108" windowWidth="23256" windowHeight="12576" xr2:uid="{B3B2A4CB-A59F-4482-9392-1219B51BB431}"/>
  </bookViews>
  <sheets>
    <sheet name="Narrative for Budget Estimates" sheetId="1" r:id="rId1"/>
    <sheet name="Local Health Department" sheetId="3" r:id="rId2"/>
    <sheet name="Public Ambulance Provider" sheetId="4" r:id="rId3"/>
  </sheets>
  <definedNames>
    <definedName name="_xlnm.Print_Titles" localSheetId="0">'Narrative for Budget Estimates'!$1:$2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4" l="1"/>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G99" i="4"/>
  <c r="F99" i="4"/>
  <c r="M10" i="4"/>
  <c r="M9" i="4"/>
  <c r="L99" i="4"/>
  <c r="K99" i="4"/>
  <c r="J99" i="4"/>
  <c r="I99" i="4"/>
  <c r="H99" i="4"/>
  <c r="E99" i="4"/>
  <c r="D99" i="4"/>
  <c r="C99" i="4"/>
  <c r="E91" i="3"/>
  <c r="G91" i="3" s="1"/>
  <c r="I91" i="3" s="1"/>
  <c r="D91" i="3"/>
  <c r="F91" i="3" s="1"/>
  <c r="H91" i="3" s="1"/>
  <c r="E90" i="3"/>
  <c r="G90" i="3" s="1"/>
  <c r="I90" i="3" s="1"/>
  <c r="E89" i="3"/>
  <c r="G89" i="3" s="1"/>
  <c r="D89" i="3"/>
  <c r="F89" i="3" s="1"/>
  <c r="H89" i="3" s="1"/>
  <c r="E88" i="3"/>
  <c r="G88" i="3" s="1"/>
  <c r="I88" i="3" s="1"/>
  <c r="E87" i="3"/>
  <c r="G87" i="3" s="1"/>
  <c r="I87" i="3" s="1"/>
  <c r="D87" i="3"/>
  <c r="F87" i="3" s="1"/>
  <c r="H87" i="3" s="1"/>
  <c r="E86" i="3"/>
  <c r="G86" i="3" s="1"/>
  <c r="I86" i="3" s="1"/>
  <c r="D85" i="3"/>
  <c r="F85" i="3" s="1"/>
  <c r="H85" i="3" s="1"/>
  <c r="E85" i="3"/>
  <c r="G85" i="3" s="1"/>
  <c r="I85" i="3" s="1"/>
  <c r="E84" i="3"/>
  <c r="G84" i="3" s="1"/>
  <c r="I84" i="3" s="1"/>
  <c r="H83" i="3"/>
  <c r="E83" i="3"/>
  <c r="G83" i="3" s="1"/>
  <c r="I83" i="3" s="1"/>
  <c r="D83" i="3"/>
  <c r="F83" i="3" s="1"/>
  <c r="E82" i="3"/>
  <c r="G82" i="3" s="1"/>
  <c r="I82" i="3" s="1"/>
  <c r="D81" i="3"/>
  <c r="F81" i="3" s="1"/>
  <c r="H81" i="3" s="1"/>
  <c r="E81" i="3"/>
  <c r="G81" i="3" s="1"/>
  <c r="I81" i="3" s="1"/>
  <c r="E80" i="3"/>
  <c r="G80" i="3" s="1"/>
  <c r="I80" i="3" s="1"/>
  <c r="E79" i="3"/>
  <c r="G79" i="3" s="1"/>
  <c r="I79" i="3" s="1"/>
  <c r="D79" i="3"/>
  <c r="F79" i="3" s="1"/>
  <c r="H79" i="3" s="1"/>
  <c r="E78" i="3"/>
  <c r="G78" i="3" s="1"/>
  <c r="I78" i="3" s="1"/>
  <c r="D77" i="3"/>
  <c r="F77" i="3" s="1"/>
  <c r="H77" i="3" s="1"/>
  <c r="E77" i="3"/>
  <c r="G77" i="3" s="1"/>
  <c r="I77" i="3" s="1"/>
  <c r="E76" i="3"/>
  <c r="G76" i="3" s="1"/>
  <c r="I76" i="3" s="1"/>
  <c r="H75" i="3"/>
  <c r="E75" i="3"/>
  <c r="G75" i="3" s="1"/>
  <c r="I75" i="3" s="1"/>
  <c r="D75" i="3"/>
  <c r="F75" i="3" s="1"/>
  <c r="E74" i="3"/>
  <c r="G74" i="3" s="1"/>
  <c r="I74" i="3" s="1"/>
  <c r="H73" i="3"/>
  <c r="E73" i="3"/>
  <c r="G73" i="3" s="1"/>
  <c r="I73" i="3" s="1"/>
  <c r="D73" i="3"/>
  <c r="F73" i="3" s="1"/>
  <c r="E72" i="3"/>
  <c r="G72" i="3" s="1"/>
  <c r="I72" i="3" s="1"/>
  <c r="E71" i="3"/>
  <c r="G71" i="3" s="1"/>
  <c r="I71" i="3" s="1"/>
  <c r="D71" i="3"/>
  <c r="F71" i="3" s="1"/>
  <c r="H71" i="3" s="1"/>
  <c r="G70" i="3"/>
  <c r="I70" i="3" s="1"/>
  <c r="E70" i="3"/>
  <c r="E69" i="3"/>
  <c r="G69" i="3" s="1"/>
  <c r="I69" i="3" s="1"/>
  <c r="D69" i="3"/>
  <c r="F69" i="3" s="1"/>
  <c r="H69" i="3" s="1"/>
  <c r="E68" i="3"/>
  <c r="G68" i="3" s="1"/>
  <c r="I68" i="3" s="1"/>
  <c r="H67" i="3"/>
  <c r="E67" i="3"/>
  <c r="G67" i="3" s="1"/>
  <c r="I67" i="3" s="1"/>
  <c r="D67" i="3"/>
  <c r="F67" i="3" s="1"/>
  <c r="E66" i="3"/>
  <c r="G66" i="3" s="1"/>
  <c r="I66" i="3" s="1"/>
  <c r="D65" i="3"/>
  <c r="F65" i="3" s="1"/>
  <c r="H65" i="3" s="1"/>
  <c r="E65" i="3"/>
  <c r="G65" i="3" s="1"/>
  <c r="I65" i="3" s="1"/>
  <c r="E64" i="3"/>
  <c r="G64" i="3" s="1"/>
  <c r="I64" i="3" s="1"/>
  <c r="E63" i="3"/>
  <c r="G63" i="3" s="1"/>
  <c r="I63" i="3" s="1"/>
  <c r="D63" i="3"/>
  <c r="F63" i="3" s="1"/>
  <c r="H63" i="3" s="1"/>
  <c r="E62" i="3"/>
  <c r="G62" i="3" s="1"/>
  <c r="I62" i="3" s="1"/>
  <c r="D61" i="3"/>
  <c r="F61" i="3" s="1"/>
  <c r="H61" i="3" s="1"/>
  <c r="E61" i="3"/>
  <c r="G61" i="3" s="1"/>
  <c r="I61" i="3" s="1"/>
  <c r="E60" i="3"/>
  <c r="G60" i="3" s="1"/>
  <c r="I60" i="3" s="1"/>
  <c r="E59" i="3"/>
  <c r="G59" i="3" s="1"/>
  <c r="I59" i="3" s="1"/>
  <c r="D59" i="3"/>
  <c r="F59" i="3" s="1"/>
  <c r="H59" i="3" s="1"/>
  <c r="E58" i="3"/>
  <c r="G58" i="3" s="1"/>
  <c r="I58" i="3" s="1"/>
  <c r="D57" i="3"/>
  <c r="F57" i="3" s="1"/>
  <c r="H57" i="3" s="1"/>
  <c r="E57" i="3"/>
  <c r="G57" i="3" s="1"/>
  <c r="I57" i="3" s="1"/>
  <c r="E56" i="3"/>
  <c r="G56" i="3" s="1"/>
  <c r="I56" i="3" s="1"/>
  <c r="H55" i="3"/>
  <c r="E55" i="3"/>
  <c r="G55" i="3" s="1"/>
  <c r="I55" i="3" s="1"/>
  <c r="D55" i="3"/>
  <c r="F55" i="3" s="1"/>
  <c r="E54" i="3"/>
  <c r="G54" i="3" s="1"/>
  <c r="I54" i="3" s="1"/>
  <c r="D53" i="3"/>
  <c r="F53" i="3" s="1"/>
  <c r="H53" i="3" s="1"/>
  <c r="E53" i="3"/>
  <c r="G53" i="3" s="1"/>
  <c r="I53" i="3" s="1"/>
  <c r="E52" i="3"/>
  <c r="G52" i="3" s="1"/>
  <c r="I52" i="3" s="1"/>
  <c r="H51" i="3"/>
  <c r="E51" i="3"/>
  <c r="G51" i="3" s="1"/>
  <c r="I51" i="3" s="1"/>
  <c r="D51" i="3"/>
  <c r="F51" i="3" s="1"/>
  <c r="E50" i="3"/>
  <c r="G50" i="3" s="1"/>
  <c r="I50" i="3" s="1"/>
  <c r="D49" i="3"/>
  <c r="F49" i="3" s="1"/>
  <c r="H49" i="3" s="1"/>
  <c r="E49" i="3"/>
  <c r="G49" i="3" s="1"/>
  <c r="I49" i="3" s="1"/>
  <c r="E48" i="3"/>
  <c r="G48" i="3" s="1"/>
  <c r="I48" i="3" s="1"/>
  <c r="E47" i="3"/>
  <c r="G47" i="3" s="1"/>
  <c r="I47" i="3" s="1"/>
  <c r="D47" i="3"/>
  <c r="F47" i="3" s="1"/>
  <c r="H47" i="3" s="1"/>
  <c r="E46" i="3"/>
  <c r="G46" i="3" s="1"/>
  <c r="I46" i="3" s="1"/>
  <c r="D45" i="3"/>
  <c r="F45" i="3" s="1"/>
  <c r="H45" i="3" s="1"/>
  <c r="E45" i="3"/>
  <c r="G45" i="3" s="1"/>
  <c r="I45" i="3" s="1"/>
  <c r="E44" i="3"/>
  <c r="G44" i="3" s="1"/>
  <c r="I44" i="3" s="1"/>
  <c r="H43" i="3"/>
  <c r="E43" i="3"/>
  <c r="G43" i="3" s="1"/>
  <c r="I43" i="3" s="1"/>
  <c r="D43" i="3"/>
  <c r="F43" i="3" s="1"/>
  <c r="E42" i="3"/>
  <c r="G42" i="3" s="1"/>
  <c r="I42" i="3" s="1"/>
  <c r="D41" i="3"/>
  <c r="F41" i="3" s="1"/>
  <c r="H41" i="3" s="1"/>
  <c r="E41" i="3"/>
  <c r="G41" i="3" s="1"/>
  <c r="I41" i="3" s="1"/>
  <c r="E40" i="3"/>
  <c r="G40" i="3" s="1"/>
  <c r="I40" i="3" s="1"/>
  <c r="E39" i="3"/>
  <c r="G39" i="3" s="1"/>
  <c r="I39" i="3" s="1"/>
  <c r="D39" i="3"/>
  <c r="F39" i="3" s="1"/>
  <c r="H39" i="3" s="1"/>
  <c r="E38" i="3"/>
  <c r="G38" i="3" s="1"/>
  <c r="I38" i="3" s="1"/>
  <c r="D37" i="3"/>
  <c r="F37" i="3" s="1"/>
  <c r="H37" i="3" s="1"/>
  <c r="E37" i="3"/>
  <c r="G37" i="3" s="1"/>
  <c r="I37" i="3" s="1"/>
  <c r="E36" i="3"/>
  <c r="G36" i="3" s="1"/>
  <c r="I36" i="3" s="1"/>
  <c r="E35" i="3"/>
  <c r="G35" i="3" s="1"/>
  <c r="I35" i="3" s="1"/>
  <c r="D35" i="3"/>
  <c r="F35" i="3" s="1"/>
  <c r="H35" i="3" s="1"/>
  <c r="E34" i="3"/>
  <c r="G34" i="3" s="1"/>
  <c r="I34" i="3" s="1"/>
  <c r="D33" i="3"/>
  <c r="F33" i="3" s="1"/>
  <c r="H33" i="3" s="1"/>
  <c r="E33" i="3"/>
  <c r="G33" i="3" s="1"/>
  <c r="I33" i="3" s="1"/>
  <c r="E32" i="3"/>
  <c r="G32" i="3" s="1"/>
  <c r="I32" i="3" s="1"/>
  <c r="E31" i="3"/>
  <c r="G31" i="3" s="1"/>
  <c r="I31" i="3" s="1"/>
  <c r="D31" i="3"/>
  <c r="F31" i="3" s="1"/>
  <c r="H31" i="3" s="1"/>
  <c r="G30" i="3"/>
  <c r="I30" i="3" s="1"/>
  <c r="E30" i="3"/>
  <c r="D29" i="3"/>
  <c r="F29" i="3" s="1"/>
  <c r="H29" i="3" s="1"/>
  <c r="E29" i="3"/>
  <c r="G29" i="3" s="1"/>
  <c r="I29" i="3" s="1"/>
  <c r="E28" i="3"/>
  <c r="G28" i="3" s="1"/>
  <c r="I28" i="3" s="1"/>
  <c r="D28" i="3"/>
  <c r="F28" i="3" s="1"/>
  <c r="E27" i="3"/>
  <c r="G27" i="3" s="1"/>
  <c r="I27" i="3" s="1"/>
  <c r="D27" i="3"/>
  <c r="F27" i="3" s="1"/>
  <c r="H27" i="3" s="1"/>
  <c r="E26" i="3"/>
  <c r="G26" i="3" s="1"/>
  <c r="I26" i="3" s="1"/>
  <c r="D25" i="3"/>
  <c r="F25" i="3" s="1"/>
  <c r="H25" i="3" s="1"/>
  <c r="E24" i="3"/>
  <c r="G24" i="3" s="1"/>
  <c r="I24" i="3" s="1"/>
  <c r="D24" i="3"/>
  <c r="F24" i="3" s="1"/>
  <c r="H24" i="3" s="1"/>
  <c r="E23" i="3"/>
  <c r="G23" i="3" s="1"/>
  <c r="I23" i="3" s="1"/>
  <c r="D23" i="3"/>
  <c r="F23" i="3" s="1"/>
  <c r="H23" i="3" s="1"/>
  <c r="E22" i="3"/>
  <c r="G22" i="3" s="1"/>
  <c r="I22" i="3" s="1"/>
  <c r="D21" i="3"/>
  <c r="F21" i="3" s="1"/>
  <c r="H21" i="3" s="1"/>
  <c r="E21" i="3"/>
  <c r="G21" i="3" s="1"/>
  <c r="I21" i="3" s="1"/>
  <c r="F20" i="3"/>
  <c r="H20" i="3" s="1"/>
  <c r="E20" i="3"/>
  <c r="G20" i="3" s="1"/>
  <c r="I20" i="3" s="1"/>
  <c r="D20" i="3"/>
  <c r="E19" i="3"/>
  <c r="G19" i="3" s="1"/>
  <c r="I19" i="3" s="1"/>
  <c r="D19" i="3"/>
  <c r="F19" i="3" s="1"/>
  <c r="H19" i="3" s="1"/>
  <c r="M19" i="3" s="1"/>
  <c r="E18" i="3"/>
  <c r="G18" i="3" s="1"/>
  <c r="I18" i="3" s="1"/>
  <c r="I17" i="3"/>
  <c r="D17" i="3"/>
  <c r="F17" i="3" s="1"/>
  <c r="H17" i="3" s="1"/>
  <c r="E17" i="3"/>
  <c r="G17" i="3" s="1"/>
  <c r="E16" i="3"/>
  <c r="G16" i="3" s="1"/>
  <c r="I16" i="3" s="1"/>
  <c r="D16" i="3"/>
  <c r="F16" i="3" s="1"/>
  <c r="H16" i="3" s="1"/>
  <c r="E15" i="3"/>
  <c r="G15" i="3" s="1"/>
  <c r="I15" i="3" s="1"/>
  <c r="D15" i="3"/>
  <c r="F15" i="3" s="1"/>
  <c r="H15" i="3" s="1"/>
  <c r="E14" i="3"/>
  <c r="G14" i="3" s="1"/>
  <c r="I14" i="3" s="1"/>
  <c r="D13" i="3"/>
  <c r="F13" i="3" s="1"/>
  <c r="H13" i="3" s="1"/>
  <c r="E13" i="3"/>
  <c r="G13" i="3" s="1"/>
  <c r="I13" i="3" s="1"/>
  <c r="E12" i="3"/>
  <c r="G12" i="3" s="1"/>
  <c r="I12" i="3" s="1"/>
  <c r="D12" i="3"/>
  <c r="F12" i="3" s="1"/>
  <c r="H12" i="3" s="1"/>
  <c r="E11" i="3"/>
  <c r="G11" i="3" s="1"/>
  <c r="I11" i="3" s="1"/>
  <c r="D11" i="3"/>
  <c r="F11" i="3" s="1"/>
  <c r="H11" i="3" s="1"/>
  <c r="E10" i="3"/>
  <c r="G10" i="3" s="1"/>
  <c r="I10" i="3" s="1"/>
  <c r="F9" i="3"/>
  <c r="H9" i="3" s="1"/>
  <c r="D9" i="3"/>
  <c r="E9" i="3"/>
  <c r="G9" i="3" s="1"/>
  <c r="I9" i="3" s="1"/>
  <c r="L93" i="3"/>
  <c r="J93" i="3"/>
  <c r="D8" i="3"/>
  <c r="M8" i="4" l="1"/>
  <c r="M99" i="4" s="1"/>
  <c r="M89" i="3"/>
  <c r="I89" i="3"/>
  <c r="M71" i="3"/>
  <c r="M67" i="3"/>
  <c r="M75" i="3"/>
  <c r="H28" i="3"/>
  <c r="M28" i="3" s="1"/>
  <c r="D44" i="3"/>
  <c r="F44" i="3" s="1"/>
  <c r="H44" i="3" s="1"/>
  <c r="M15" i="3"/>
  <c r="D22" i="3"/>
  <c r="F22" i="3" s="1"/>
  <c r="H22" i="3" s="1"/>
  <c r="M24" i="3"/>
  <c r="M29" i="3"/>
  <c r="D38" i="3"/>
  <c r="F38" i="3" s="1"/>
  <c r="H38" i="3" s="1"/>
  <c r="D46" i="3"/>
  <c r="F46" i="3" s="1"/>
  <c r="H46" i="3" s="1"/>
  <c r="M49" i="3"/>
  <c r="D64" i="3"/>
  <c r="F64" i="3" s="1"/>
  <c r="H64" i="3" s="1"/>
  <c r="D86" i="3"/>
  <c r="F86" i="3" s="1"/>
  <c r="H86" i="3" s="1"/>
  <c r="D90" i="3"/>
  <c r="F90" i="3" s="1"/>
  <c r="H90" i="3" s="1"/>
  <c r="M90" i="3" s="1"/>
  <c r="D58" i="3"/>
  <c r="F58" i="3" s="1"/>
  <c r="H58" i="3" s="1"/>
  <c r="K93" i="3"/>
  <c r="M11" i="3"/>
  <c r="D18" i="3"/>
  <c r="F18" i="3" s="1"/>
  <c r="H18" i="3" s="1"/>
  <c r="M20" i="3"/>
  <c r="M35" i="3"/>
  <c r="D52" i="3"/>
  <c r="F52" i="3" s="1"/>
  <c r="H52" i="3" s="1"/>
  <c r="M55" i="3"/>
  <c r="D66" i="3"/>
  <c r="F66" i="3" s="1"/>
  <c r="H66" i="3" s="1"/>
  <c r="M69" i="3"/>
  <c r="D70" i="3"/>
  <c r="F70" i="3" s="1"/>
  <c r="H70" i="3" s="1"/>
  <c r="M70" i="3" s="1"/>
  <c r="M73" i="3"/>
  <c r="D74" i="3"/>
  <c r="F74" i="3" s="1"/>
  <c r="H74" i="3" s="1"/>
  <c r="M74" i="3"/>
  <c r="M77" i="3"/>
  <c r="M83" i="3"/>
  <c r="D26" i="3"/>
  <c r="F26" i="3" s="1"/>
  <c r="H26" i="3" s="1"/>
  <c r="D14" i="3"/>
  <c r="F14" i="3" s="1"/>
  <c r="H14" i="3" s="1"/>
  <c r="M16" i="3"/>
  <c r="M21" i="3"/>
  <c r="D32" i="3"/>
  <c r="F32" i="3" s="1"/>
  <c r="H32" i="3" s="1"/>
  <c r="D40" i="3"/>
  <c r="F40" i="3" s="1"/>
  <c r="H40" i="3" s="1"/>
  <c r="M43" i="3"/>
  <c r="D54" i="3"/>
  <c r="F54" i="3" s="1"/>
  <c r="H54" i="3" s="1"/>
  <c r="M57" i="3"/>
  <c r="M63" i="3"/>
  <c r="D80" i="3"/>
  <c r="F80" i="3" s="1"/>
  <c r="H80" i="3" s="1"/>
  <c r="M47" i="3"/>
  <c r="C93" i="3"/>
  <c r="D10" i="3"/>
  <c r="F10" i="3" s="1"/>
  <c r="H10" i="3" s="1"/>
  <c r="M10" i="3"/>
  <c r="M12" i="3"/>
  <c r="M17" i="3"/>
  <c r="D34" i="3"/>
  <c r="F34" i="3" s="1"/>
  <c r="H34" i="3" s="1"/>
  <c r="M37" i="3"/>
  <c r="D42" i="3"/>
  <c r="F42" i="3" s="1"/>
  <c r="H42" i="3" s="1"/>
  <c r="M45" i="3"/>
  <c r="D60" i="3"/>
  <c r="F60" i="3" s="1"/>
  <c r="H60" i="3" s="1"/>
  <c r="M60" i="3"/>
  <c r="D82" i="3"/>
  <c r="F82" i="3" s="1"/>
  <c r="H82" i="3" s="1"/>
  <c r="M85" i="3"/>
  <c r="D36" i="3"/>
  <c r="F36" i="3" s="1"/>
  <c r="H36" i="3" s="1"/>
  <c r="F8" i="3"/>
  <c r="M9" i="3"/>
  <c r="M13" i="3"/>
  <c r="M31" i="3"/>
  <c r="M39" i="3"/>
  <c r="D48" i="3"/>
  <c r="F48" i="3" s="1"/>
  <c r="H48" i="3" s="1"/>
  <c r="M51" i="3"/>
  <c r="D62" i="3"/>
  <c r="F62" i="3" s="1"/>
  <c r="H62" i="3" s="1"/>
  <c r="M65" i="3"/>
  <c r="M79" i="3"/>
  <c r="D88" i="3"/>
  <c r="F88" i="3" s="1"/>
  <c r="H88" i="3" s="1"/>
  <c r="B93" i="3"/>
  <c r="D84" i="3"/>
  <c r="F84" i="3" s="1"/>
  <c r="H84" i="3" s="1"/>
  <c r="E8" i="3"/>
  <c r="M27" i="3"/>
  <c r="D50" i="3"/>
  <c r="F50" i="3" s="1"/>
  <c r="H50" i="3" s="1"/>
  <c r="M53" i="3"/>
  <c r="M59" i="3"/>
  <c r="D68" i="3"/>
  <c r="F68" i="3" s="1"/>
  <c r="H68" i="3" s="1"/>
  <c r="D72" i="3"/>
  <c r="F72" i="3" s="1"/>
  <c r="H72" i="3" s="1"/>
  <c r="D76" i="3"/>
  <c r="F76" i="3" s="1"/>
  <c r="H76" i="3" s="1"/>
  <c r="M61" i="3"/>
  <c r="M23" i="3"/>
  <c r="D30" i="3"/>
  <c r="F30" i="3" s="1"/>
  <c r="H30" i="3" s="1"/>
  <c r="M33" i="3"/>
  <c r="M41" i="3"/>
  <c r="D56" i="3"/>
  <c r="F56" i="3" s="1"/>
  <c r="H56" i="3" s="1"/>
  <c r="D78" i="3"/>
  <c r="F78" i="3" s="1"/>
  <c r="H78" i="3" s="1"/>
  <c r="M81" i="3"/>
  <c r="M87" i="3"/>
  <c r="M91" i="3"/>
  <c r="E25" i="3"/>
  <c r="G25" i="3" s="1"/>
  <c r="I25" i="3" s="1"/>
  <c r="M14" i="3" l="1"/>
  <c r="M54" i="3"/>
  <c r="M38" i="3"/>
  <c r="M88" i="3"/>
  <c r="M22" i="3"/>
  <c r="M46" i="3"/>
  <c r="D93" i="3"/>
  <c r="M78" i="3"/>
  <c r="M48" i="3"/>
  <c r="M36" i="3"/>
  <c r="M42" i="3"/>
  <c r="M52" i="3"/>
  <c r="M58" i="3"/>
  <c r="M56" i="3"/>
  <c r="M76" i="3"/>
  <c r="M50" i="3"/>
  <c r="M40" i="3"/>
  <c r="M44" i="3"/>
  <c r="M82" i="3"/>
  <c r="M34" i="3"/>
  <c r="M80" i="3"/>
  <c r="M26" i="3"/>
  <c r="M72" i="3"/>
  <c r="M32" i="3"/>
  <c r="M18" i="3"/>
  <c r="M86" i="3"/>
  <c r="E93" i="3"/>
  <c r="G8" i="3"/>
  <c r="M62" i="3"/>
  <c r="M66" i="3"/>
  <c r="M30" i="3"/>
  <c r="M68" i="3"/>
  <c r="M84" i="3"/>
  <c r="F93" i="3"/>
  <c r="H8" i="3"/>
  <c r="H93" i="3" s="1"/>
  <c r="M25" i="3"/>
  <c r="M64" i="3"/>
  <c r="M8" i="3" l="1"/>
  <c r="M93" i="3" s="1"/>
  <c r="G93" i="3"/>
  <c r="I8" i="3"/>
  <c r="I93" i="3" s="1"/>
  <c r="D64" i="1" l="1"/>
  <c r="E62" i="1"/>
  <c r="D61" i="1"/>
  <c r="D63" i="1" s="1"/>
  <c r="D53" i="1"/>
  <c r="D55" i="1" s="1"/>
  <c r="E55" i="1" s="1"/>
  <c r="E52" i="1"/>
  <c r="D36" i="1"/>
  <c r="D35" i="1"/>
  <c r="E33" i="1"/>
  <c r="D27" i="1"/>
  <c r="D29" i="1" s="1"/>
  <c r="E29" i="1" s="1"/>
  <c r="E26" i="1"/>
  <c r="E56" i="1" l="1"/>
  <c r="E63" i="1"/>
  <c r="D65" i="1"/>
  <c r="E65" i="1" s="1"/>
  <c r="D37" i="1"/>
  <c r="E37" i="1" s="1"/>
  <c r="E38" i="1" s="1"/>
  <c r="E30" i="1"/>
  <c r="E66" i="1" l="1"/>
</calcChain>
</file>

<file path=xl/sharedStrings.xml><?xml version="1.0" encoding="utf-8"?>
<sst xmlns="http://schemas.openxmlformats.org/spreadsheetml/2006/main" count="327" uniqueCount="260">
  <si>
    <t>Narrative for Budget Estimates</t>
  </si>
  <si>
    <t>Additional Utilization Based Payments – Local Health Departments and Public Ambulance Providers</t>
  </si>
  <si>
    <t>Background</t>
  </si>
  <si>
    <r>
      <t xml:space="preserve">Under Managed Care, annual cost reports and cost report settlements for Local Health Departments and Public Ambulance Providers are planned to continue </t>
    </r>
    <r>
      <rPr>
        <u/>
        <sz val="11"/>
        <color theme="1"/>
        <rFont val="Calibri"/>
        <family val="2"/>
        <scheme val="minor"/>
      </rPr>
      <t>for all covered service claims activity that remains fee-for service</t>
    </r>
    <r>
      <rPr>
        <sz val="11"/>
        <color theme="1"/>
        <rFont val="Calibri"/>
        <family val="2"/>
        <scheme val="minor"/>
      </rPr>
      <t xml:space="preserve"> (i.e. Dental services and services for those beneficiaries that do not transition to Managed Care or have not yet transitioned  to Managed Care).</t>
    </r>
  </si>
  <si>
    <t>PHP Contract Requirements for AUBPs</t>
  </si>
  <si>
    <r>
      <rPr>
        <b/>
        <sz val="10"/>
        <color rgb="FF000000"/>
        <rFont val="Calibri"/>
        <family val="2"/>
        <scheme val="minor"/>
      </rPr>
      <t xml:space="preserve">LHDs: </t>
    </r>
    <r>
      <rPr>
        <i/>
        <sz val="10"/>
        <color rgb="FF000000"/>
        <rFont val="Calibri"/>
        <family val="2"/>
        <scheme val="minor"/>
      </rPr>
      <t>“In addition to base reimbursements, the PHP shall make additional, utilization-based, directed payments to in-network LHDs as defined by the Department and as outlined below in 9. Additional Directed Payments for Certain Providers. (30-1900029-DHB, Section V.D.4.i.vi)”</t>
    </r>
  </si>
  <si>
    <r>
      <rPr>
        <b/>
        <sz val="10"/>
        <color rgb="FF000000"/>
        <rFont val="Calibri"/>
        <family val="2"/>
        <scheme val="minor"/>
      </rPr>
      <t>Ambulance Providers:</t>
    </r>
    <r>
      <rPr>
        <i/>
        <sz val="10"/>
        <color rgb="FF000000"/>
        <rFont val="Calibri"/>
        <family val="2"/>
        <scheme val="minor"/>
      </rPr>
      <t xml:space="preserve"> “In addition to base reimbursements, the PHP shall make additional utilization-based payments to in-network public ambulance providers for Medicaid Members, only, (not NC Health Choice Members) as defined by the Department and as outlined below in 9. Additional Directed Payments for Certain Providers.  (30-1900029-DHB, Section V.D.4.j.ii)”</t>
    </r>
  </si>
  <si>
    <t>The funding mechanism for providing non-federal share of AUBPs will be the different from the mechanism for fee-for-service cost settlement payments.</t>
  </si>
  <si>
    <t>Per the North Carolina State Plan, Local Health Departments and county Public Ambulance Providers are required to file annual Medicaid cost reports based on State Fiscal Year dates of service.  Based on these cost reports, NC Medicaid issues the providers an annual cost report settlement for Medicaid Direct (Fee-for-Service) covered services.</t>
  </si>
  <si>
    <t>Federal law does not allow cost settlements for providers for services delivered through Managed Care; therefore, beginning with 07/01/2021 date of service, the Centers for Medicare and Medicaid Services (CMS) has approved the Department to make Directed Payments (Additional Utilization Based Payments) as allowed under 42 CFR § 438.6(c)(1)(iii)(B).  As a result, for the dates of service 07/01/2021 – 06/30/2022 and subsequent fiscal years, Local Health Departments and Public Ambulance Providers will receive cost settlement on covered services for their fee-for-service claims activity and Directed Payments on their managed care claims activity.</t>
  </si>
  <si>
    <t>Directed Payment / AUBP for Public Ambulance Providers</t>
  </si>
  <si>
    <t>Funding for Public Ambulance Provider Directed Payment / AUBP</t>
  </si>
  <si>
    <t>The funding mechanism for providing non-federal share of Directed Payments / AUBPs to Public Ambulance Providers will be the different from the mechanism for fee-for-service cost settlement payments.</t>
  </si>
  <si>
    <t>Illustrative Example</t>
  </si>
  <si>
    <t>Calculation</t>
  </si>
  <si>
    <t>Received by PAP</t>
  </si>
  <si>
    <t>Fee-for-Service</t>
  </si>
  <si>
    <t>Medicaid Allowable Cost</t>
  </si>
  <si>
    <t>Less Interim Medicaid Claims Payment Received (NC Tracks)</t>
  </si>
  <si>
    <t>Allowable Cost &gt; Payments Received</t>
  </si>
  <si>
    <t>Federal Share Match</t>
  </si>
  <si>
    <t>Cost Report Settlement Received (Federal Share) by PAP</t>
  </si>
  <si>
    <t>Total Net Amount Received by PAP</t>
  </si>
  <si>
    <t>Cost Based Rate Per Transport Paid by PHP to PAP</t>
  </si>
  <si>
    <t>Less Amount Historically Financed by DHB via NC Tracks Claims</t>
  </si>
  <si>
    <t>Cost Based Rate Less Historical Medicaid Payment</t>
  </si>
  <si>
    <t>Non-Federal Share</t>
  </si>
  <si>
    <t>Less Intergovernmental Transfer (IGT) Invoiced to PAP</t>
  </si>
  <si>
    <t>Illustrative Example for Public Ambulance Providers Fee-for-Service vs Managed Care</t>
  </si>
  <si>
    <t>Managed Care</t>
  </si>
  <si>
    <t>Directed Payment / AUBP for Local Health Departments</t>
  </si>
  <si>
    <t>Funding for Local Health Department Directed Payment / AUBP</t>
  </si>
  <si>
    <t>For cost settlement of fee-for-service claims, Public Ambulance Providers certify public expenditures (CPE) in their annual Medicaid cost report.  In the following example, a provider certifies a public expenditure of $100.00, bills and receives an interim payment of $10.00 from the fiscal intermediary (NC Tracks) during the year, leaving a net Medicaid allowable cost of $90.00.  With an illustrative Federal Medical Assistance Percentage (FMAP) of 66.00%, the provider receives a cost settlement net benefit at year end of the federal share of $90.00 or $59.40.  The net amount received by the PAP for these Fee-for-Service transactions is $69.40 comprising of the $10.00 claims payment and $59.40 settlement payment.  The settlement payment of $59.40 is covered by the provider’s CPE.  This mechanism will continue for covered service claims activity which remain fee-for-service.</t>
  </si>
  <si>
    <t>For cost settlement of fee-for-service claims, Local Health Department Providers certify public expenditures (CPE) in their annual Medicaid cost report.  In the following example, a provider certifies a public expenditure of $100.00, bills and receives an interim payment of $10.00 from the fiscal intermediary (NC Tracks) during the year, leaving a net Medicaid allowable cost of $90.00.  With an illustrative Federal Medical Assistance Percentage (FMAP) of 66.00%, the provider receives a cost settlement net benefit at year end of the federal share of $90.00 or $59.40.  The net amount received by the LHD for these Fee-for-Service transactions is $69.40 comprising of the $10.00 claims payment and $59.40 settlement payment.  The settlement payment of $59.40 is covered by the provider’s CPE.  This mechanism will continue for covered service claims activity which remain fee-for-service.</t>
  </si>
  <si>
    <r>
      <t xml:space="preserve">For managed care claims, Public Ambulance Providers will be paid their cost based rate per transport by the PHPs, illustrated at $100.00 in the below example.  The Department has constructed a provider specific historical Medicaid payment level based paid NC Tracks claims for which the Department has historically funded the non-federal share; this amount is subtracted from the cost based rate paid to the provider by the PHPs for purposes of determining the non-federal share responsibility of the provider; it is illustrated as $10.00 in the below example.  The remainder is the amount by which the cost based rate exceeds the historical payment level; in the example below, this is $90.00 and the provider shall be invoiced for the non-federal share of this amount, or $30.60. The net amount received by the PAP for these Managed Care transactions is $69.40 comprising of the $100.00 gross cost based payment paid by the PHP, and subtracting the non-federal share of $30.60 which the provider is invoiced and transfers to the Department via intergovernmental transfer (IGT) as allowed by 42 CFR </t>
    </r>
    <r>
      <rPr>
        <sz val="11"/>
        <color theme="1"/>
        <rFont val="Calibri"/>
        <family val="2"/>
      </rPr>
      <t>§ 433.51.</t>
    </r>
  </si>
  <si>
    <r>
      <t xml:space="preserve">For managed care claims, Local Health Department Providers will submit claims to the PHP and be paid based on a fee schedule, illustrated in the below example as $10.00. The PHP will use the billed charges on this claim to multiply by a provider specific ratio of cost to charges and then subtract the interim claim payment to derive the calculated separate direct payment amount, illustrated in the below example as $90.00.   The provider shall be invoiced for the non-federal share of this amount, or $30.60. The net amount received by the LHD for these Managed Care transactions is $69.40 comprising of the $90.00 Separate Directed Payment paid from the Department through the PHP to the Health Department, plus the $10.00 interim claim payment for services made by the PHP, and subtracting the non-federal share the separate directed payment of $30.60 which the provider is invoiced and transfers to the Department via intergovernmental transfer (IGT) as allowed by 42 CFR </t>
    </r>
    <r>
      <rPr>
        <sz val="11"/>
        <color theme="1"/>
        <rFont val="Calibri"/>
        <family val="2"/>
      </rPr>
      <t>§ 433.51.</t>
    </r>
  </si>
  <si>
    <t>The following language exists in each of the Prepaid Health Plan (PHP) contracts as a requirement for PHPs to make Additional Utilization Based Payments defined by the Department.</t>
  </si>
  <si>
    <t>Received by LHD</t>
  </si>
  <si>
    <t>Cost Report Settlement Received (Federal Share) by LHD</t>
  </si>
  <si>
    <t>Total Net Amount Received by LHD</t>
  </si>
  <si>
    <t>Billed Charge on LHD Claim Submitted to PHP</t>
  </si>
  <si>
    <t>LHD Specific Ratio of Cost To Charges (RCC)</t>
  </si>
  <si>
    <t>Billed Charges x RCC</t>
  </si>
  <si>
    <t>Less Amount Paid by PHP to LHD on Submitted Claim</t>
  </si>
  <si>
    <t>Separate Directed Payment / AUBP Paid to LHD</t>
  </si>
  <si>
    <t>Less Intergovernmental Transfer (IGT) Invoiced to LHD</t>
  </si>
  <si>
    <t>Local Health Department</t>
  </si>
  <si>
    <t>Quarterly Directed Payment</t>
  </si>
  <si>
    <t>Quarterly IGT</t>
  </si>
  <si>
    <t>Estimated Tentative Cost Report Settlement FFS</t>
  </si>
  <si>
    <t>Estimated Managed Care Paid Claims</t>
  </si>
  <si>
    <t>Estimated FFS Paid Claims</t>
  </si>
  <si>
    <t xml:space="preserve">Alamance </t>
  </si>
  <si>
    <t xml:space="preserve">Albemarle </t>
  </si>
  <si>
    <t>Alexander</t>
  </si>
  <si>
    <t>Anson</t>
  </si>
  <si>
    <t xml:space="preserve">Appalachian </t>
  </si>
  <si>
    <t xml:space="preserve">Beaufort </t>
  </si>
  <si>
    <t xml:space="preserve">Bladen </t>
  </si>
  <si>
    <t>Brunswick</t>
  </si>
  <si>
    <t>Buncombe</t>
  </si>
  <si>
    <t>Burke</t>
  </si>
  <si>
    <t>Cabarrus (Public Health Authority)</t>
  </si>
  <si>
    <t>Caldwell</t>
  </si>
  <si>
    <t xml:space="preserve">Carteret </t>
  </si>
  <si>
    <t xml:space="preserve">Caswell </t>
  </si>
  <si>
    <t>Catawba</t>
  </si>
  <si>
    <t xml:space="preserve">Chatham </t>
  </si>
  <si>
    <t>Cherokee</t>
  </si>
  <si>
    <t xml:space="preserve">Clay </t>
  </si>
  <si>
    <t xml:space="preserve">Cleveland </t>
  </si>
  <si>
    <t xml:space="preserve">Columbus </t>
  </si>
  <si>
    <t xml:space="preserve">Craven </t>
  </si>
  <si>
    <t xml:space="preserve">Cumberland </t>
  </si>
  <si>
    <t>Dare</t>
  </si>
  <si>
    <t xml:space="preserve">Davidson </t>
  </si>
  <si>
    <t>Davie</t>
  </si>
  <si>
    <t xml:space="preserve">Duplin </t>
  </si>
  <si>
    <t>Durham</t>
  </si>
  <si>
    <t xml:space="preserve">Edgecombe </t>
  </si>
  <si>
    <t>Forsyth</t>
  </si>
  <si>
    <t xml:space="preserve">Franklin </t>
  </si>
  <si>
    <t>Gaston</t>
  </si>
  <si>
    <t xml:space="preserve">Graham </t>
  </si>
  <si>
    <t>Granville Vance</t>
  </si>
  <si>
    <t>Greene</t>
  </si>
  <si>
    <t>Guilford</t>
  </si>
  <si>
    <t xml:space="preserve">Halifax </t>
  </si>
  <si>
    <t>Harnett</t>
  </si>
  <si>
    <t>Haywood</t>
  </si>
  <si>
    <t>Henderson</t>
  </si>
  <si>
    <t>Hoke</t>
  </si>
  <si>
    <t>Hyde</t>
  </si>
  <si>
    <t>Iredell</t>
  </si>
  <si>
    <t>Jackson</t>
  </si>
  <si>
    <t xml:space="preserve">Johnston </t>
  </si>
  <si>
    <t>Jones</t>
  </si>
  <si>
    <t>Lee</t>
  </si>
  <si>
    <t>Lenoir</t>
  </si>
  <si>
    <t xml:space="preserve">Lincoln </t>
  </si>
  <si>
    <t xml:space="preserve">Macon </t>
  </si>
  <si>
    <t>Madison</t>
  </si>
  <si>
    <t xml:space="preserve">Martin-Tyrell-Washington </t>
  </si>
  <si>
    <t>Mecklenburg</t>
  </si>
  <si>
    <t xml:space="preserve">Montgomery </t>
  </si>
  <si>
    <t xml:space="preserve">Moore </t>
  </si>
  <si>
    <t xml:space="preserve">Nash </t>
  </si>
  <si>
    <t>New Hanover</t>
  </si>
  <si>
    <t xml:space="preserve">Northampton </t>
  </si>
  <si>
    <t xml:space="preserve">Onslow </t>
  </si>
  <si>
    <t>Orange</t>
  </si>
  <si>
    <t xml:space="preserve">Pamlico </t>
  </si>
  <si>
    <t>Pender</t>
  </si>
  <si>
    <t xml:space="preserve">Person </t>
  </si>
  <si>
    <t>Pitt</t>
  </si>
  <si>
    <t>Randolph</t>
  </si>
  <si>
    <t>Richmond</t>
  </si>
  <si>
    <t xml:space="preserve">Robeson </t>
  </si>
  <si>
    <t>Rockingham</t>
  </si>
  <si>
    <t>Rowan</t>
  </si>
  <si>
    <t>Sampson</t>
  </si>
  <si>
    <t>Scotland</t>
  </si>
  <si>
    <t>Stanly</t>
  </si>
  <si>
    <t>Stokes</t>
  </si>
  <si>
    <t>Surry</t>
  </si>
  <si>
    <t>Swain</t>
  </si>
  <si>
    <t>Toe River</t>
  </si>
  <si>
    <t xml:space="preserve">Transylvania </t>
  </si>
  <si>
    <t xml:space="preserve">Union </t>
  </si>
  <si>
    <t xml:space="preserve">Wake </t>
  </si>
  <si>
    <t>Warren</t>
  </si>
  <si>
    <t>Wayne</t>
  </si>
  <si>
    <t xml:space="preserve">Wilkes </t>
  </si>
  <si>
    <t>Wilson</t>
  </si>
  <si>
    <t>Yadkin</t>
  </si>
  <si>
    <t>A</t>
  </si>
  <si>
    <t>B</t>
  </si>
  <si>
    <t>C</t>
  </si>
  <si>
    <t>D</t>
  </si>
  <si>
    <t>E</t>
  </si>
  <si>
    <t>F</t>
  </si>
  <si>
    <t>G</t>
  </si>
  <si>
    <t>H</t>
  </si>
  <si>
    <t>I</t>
  </si>
  <si>
    <t>J</t>
  </si>
  <si>
    <t>K</t>
  </si>
  <si>
    <t>Sum (A through K)</t>
  </si>
  <si>
    <t>Public Ambulance Provider</t>
  </si>
  <si>
    <t>Alamance County EMS</t>
  </si>
  <si>
    <t>Alexander County EMS</t>
  </si>
  <si>
    <t>Allegheny County EMS</t>
  </si>
  <si>
    <t>Anson County EMS</t>
  </si>
  <si>
    <t>Atlantic Beach EMS (Town of)</t>
  </si>
  <si>
    <t>Avery County EMS</t>
  </si>
  <si>
    <t>Beaufort County EMS</t>
  </si>
  <si>
    <t>Bertie County EMS</t>
  </si>
  <si>
    <t>Bladen County EMS</t>
  </si>
  <si>
    <t>Brunswick County EMS</t>
  </si>
  <si>
    <t>Buncombe County EMS</t>
  </si>
  <si>
    <t>Burke County EMS</t>
  </si>
  <si>
    <t>Cabarrus County EMS</t>
  </si>
  <si>
    <t>Caldwell County EMS</t>
  </si>
  <si>
    <t>Caswell County EMS</t>
  </si>
  <si>
    <t>Catawba County EMS</t>
  </si>
  <si>
    <t>Cherokee County EMS</t>
  </si>
  <si>
    <t>Chowan County EMS</t>
  </si>
  <si>
    <t>Clay County EMS</t>
  </si>
  <si>
    <t>Cleveland County CMS</t>
  </si>
  <si>
    <t>Craven County EMS</t>
  </si>
  <si>
    <t>Currituck County EMS</t>
  </si>
  <si>
    <t>Dare County EMS</t>
  </si>
  <si>
    <t>Davidson County EMS</t>
  </si>
  <si>
    <t>Davie County EMS</t>
  </si>
  <si>
    <t>Duplin County EMS</t>
  </si>
  <si>
    <t>Durham County EMS</t>
  </si>
  <si>
    <t>Eastern Band Cherokee 911</t>
  </si>
  <si>
    <t>Forsyth County EMS</t>
  </si>
  <si>
    <t>Franklin County 911</t>
  </si>
  <si>
    <t>Gaston County EMS</t>
  </si>
  <si>
    <t>Gates County EMS</t>
  </si>
  <si>
    <t>Graham County EMS</t>
  </si>
  <si>
    <t>Greene County EMS</t>
  </si>
  <si>
    <t>Greenville City EMS</t>
  </si>
  <si>
    <t>Guilford County EMS</t>
  </si>
  <si>
    <t>Halifax County EMS</t>
  </si>
  <si>
    <t>Harnett County EMS</t>
  </si>
  <si>
    <t>Havelock EMS (Town of)</t>
  </si>
  <si>
    <t>Haywood County EMS</t>
  </si>
  <si>
    <t>Henderson County EMS</t>
  </si>
  <si>
    <t>Hertford County EMS</t>
  </si>
  <si>
    <t>Hyde County EMS</t>
  </si>
  <si>
    <t>Iredell County EMS</t>
  </si>
  <si>
    <t>Johnston County EMS</t>
  </si>
  <si>
    <t>Jones County EMS</t>
  </si>
  <si>
    <t>Lenoir County EMS</t>
  </si>
  <si>
    <t>Lincoln County EMS</t>
  </si>
  <si>
    <t>Macon County EMS</t>
  </si>
  <si>
    <t>McDowell County EMS</t>
  </si>
  <si>
    <t>Mecklenburg County EMS</t>
  </si>
  <si>
    <t>Moore County EMS</t>
  </si>
  <si>
    <t>Morehead City EMS</t>
  </si>
  <si>
    <t>Nash County EMS</t>
  </si>
  <si>
    <t>Newport EMS (Town of)</t>
  </si>
  <si>
    <t>Northampton County EMS</t>
  </si>
  <si>
    <t>Onslow County EMS</t>
  </si>
  <si>
    <t>Orange County EMS</t>
  </si>
  <si>
    <t>Pasquotank County EMS</t>
  </si>
  <si>
    <t>Perquimans County EMS</t>
  </si>
  <si>
    <t>Person County EMS</t>
  </si>
  <si>
    <t>Pitt County EMS</t>
  </si>
  <si>
    <t>Polk County EMS</t>
  </si>
  <si>
    <t>Randolph County EMS</t>
  </si>
  <si>
    <t>Robeson County EMS</t>
  </si>
  <si>
    <t>Rockingham County EMS</t>
  </si>
  <si>
    <t>Rowan County EMS</t>
  </si>
  <si>
    <t>Rutherford County EMS</t>
  </si>
  <si>
    <t>Sampson County EMS</t>
  </si>
  <si>
    <t>Scotland County EMS</t>
  </si>
  <si>
    <t>Stanly County EMS</t>
  </si>
  <si>
    <t>Stokes County EMS</t>
  </si>
  <si>
    <t>Surry County EMS</t>
  </si>
  <si>
    <t>Swain County EMS</t>
  </si>
  <si>
    <t>Transylvania County EMS</t>
  </si>
  <si>
    <t>Union County EMS</t>
  </si>
  <si>
    <t>Vance County EMS</t>
  </si>
  <si>
    <t>Wake County EMS</t>
  </si>
  <si>
    <t>Warren County EMS</t>
  </si>
  <si>
    <t>Washington City EMS</t>
  </si>
  <si>
    <t>Washington County EMS</t>
  </si>
  <si>
    <t>Wayne County EMS</t>
  </si>
  <si>
    <t>Wilkes County EMS</t>
  </si>
  <si>
    <t>Williamston CMS (Town of)</t>
  </si>
  <si>
    <t>Wilson County EMS</t>
  </si>
  <si>
    <t>Yadkin County EMS</t>
  </si>
  <si>
    <t>Quarterly Estimated IGT for MC Claims</t>
  </si>
  <si>
    <t>Sum (A through J)</t>
  </si>
  <si>
    <t>Foothills</t>
  </si>
  <si>
    <t>The Department has defined the Directed Payment / AUBP for Local Health Departments to be a separate aggregate directed payment paid quarterly to each Local Health Department through the respective Prepaid Health Plans. This separate directed payment is based on ratio of cost to charges and is constructed from each provider's historical Medicaid ratio of cost to charges from their 2019 Medicaid cost reports on file with the Department.  The Department adjusts annually each July 1st each Local Health Department's ratio of cost to charges to account for aggregate changes in the provider's certified chargemaster and by the Medicare Economic Index (MEI).</t>
  </si>
  <si>
    <t>The Department has defined the Directed Payment / AUBP for Public Ambulance Providers as a provider specific cost based rate per transport.  This cost base rate is  constructed from each provider's historical Medicaid cost per transport from their 2018 and 2019 Medicaid cost reports on file with the Department.  The Department adjusts each July 1st the cost based rate per transport by the Medicare Economic Index (MEI).</t>
  </si>
  <si>
    <t>SEP 2024</t>
  </si>
  <si>
    <t>DEC 2024</t>
  </si>
  <si>
    <t>MAR 2025</t>
  </si>
  <si>
    <t>JUN 2025</t>
  </si>
  <si>
    <t>SFY2025</t>
  </si>
  <si>
    <t>QTR Ended 6/30/2024</t>
  </si>
  <si>
    <t>QTR Ended 9/30/2024</t>
  </si>
  <si>
    <t>QTR Ended 12/31/2024</t>
  </si>
  <si>
    <t>QTR Ended 3/31/2025</t>
  </si>
  <si>
    <t>FFS Cost Report</t>
  </si>
  <si>
    <t>Sum of SFY2025 Estimated Net Payments</t>
  </si>
  <si>
    <t>SFY2025 Q1</t>
  </si>
  <si>
    <t>SFY2025 Q2</t>
  </si>
  <si>
    <t>SFY2025 Q3</t>
  </si>
  <si>
    <t>SFY2025 Q4</t>
  </si>
  <si>
    <t>NPI</t>
  </si>
  <si>
    <t>FFS Claims</t>
  </si>
  <si>
    <t>Chocowinity EMS (Town of)</t>
  </si>
  <si>
    <t>Edgecombe County EMS*</t>
  </si>
  <si>
    <t>Emerald Isle (Town of)</t>
  </si>
  <si>
    <t>Yancey County 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</si>
</sst>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000_);_(* \(#,##0.0000\);_(* &quot;-&quot;??_);_(@_)"/>
    <numFmt numFmtId="165" formatCode="_(* #,##0_);_(* \(#,##0\);_(* &quot;-&quot;??_);_(@_)"/>
    <numFmt numFmtId="166" formatCode="[$-409]d\-mmm;@"/>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10"/>
      <color rgb="FF000000"/>
      <name val="Calibri"/>
      <family val="2"/>
      <scheme val="minor"/>
    </font>
    <font>
      <b/>
      <sz val="10"/>
      <color rgb="FF000000"/>
      <name val="Calibri"/>
      <family val="2"/>
      <scheme val="minor"/>
    </font>
    <font>
      <b/>
      <u/>
      <sz val="11"/>
      <color theme="1"/>
      <name val="Calibri"/>
      <family val="2"/>
      <scheme val="minor"/>
    </font>
    <font>
      <sz val="11"/>
      <color theme="1"/>
      <name val="Calibri"/>
      <family val="2"/>
    </font>
    <font>
      <b/>
      <sz val="14"/>
      <color theme="1"/>
      <name val="Calibri"/>
      <family val="2"/>
      <scheme val="minor"/>
    </font>
    <font>
      <b/>
      <sz val="14"/>
      <color rgb="FF000000"/>
      <name val="Calibri"/>
      <family val="2"/>
    </font>
    <font>
      <b/>
      <sz val="11"/>
      <name val="Calibri"/>
      <family val="2"/>
    </font>
    <font>
      <b/>
      <sz val="11"/>
      <color rgb="FF000000"/>
      <name val="Calibri"/>
      <family val="2"/>
    </font>
    <font>
      <sz val="11"/>
      <name val="Calibri"/>
      <family val="2"/>
    </font>
    <font>
      <sz val="10"/>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3" fillId="0" borderId="0"/>
  </cellStyleXfs>
  <cellXfs count="45">
    <xf numFmtId="0" fontId="0" fillId="0" borderId="0" xfId="0"/>
    <xf numFmtId="0" fontId="2" fillId="0" borderId="0" xfId="0" applyFont="1"/>
    <xf numFmtId="0" fontId="0" fillId="0" borderId="0" xfId="0" applyAlignment="1">
      <alignment vertical="center" wrapText="1"/>
    </xf>
    <xf numFmtId="0" fontId="4" fillId="0" borderId="0" xfId="0" applyFont="1" applyAlignment="1">
      <alignment horizontal="left" vertical="center" wrapText="1" indent="5"/>
    </xf>
    <xf numFmtId="0" fontId="0" fillId="0" borderId="0" xfId="0" applyAlignment="1">
      <alignment wrapText="1"/>
    </xf>
    <xf numFmtId="0" fontId="6" fillId="0" borderId="0" xfId="0" applyFont="1"/>
    <xf numFmtId="0" fontId="0" fillId="0" borderId="1" xfId="0" applyBorder="1"/>
    <xf numFmtId="44" fontId="0" fillId="0" borderId="1" xfId="2" applyFont="1" applyBorder="1"/>
    <xf numFmtId="44" fontId="0" fillId="0" borderId="1" xfId="0" applyNumberFormat="1" applyBorder="1"/>
    <xf numFmtId="10" fontId="0" fillId="0" borderId="1" xfId="3" applyNumberFormat="1" applyFont="1" applyBorder="1"/>
    <xf numFmtId="44" fontId="2" fillId="0" borderId="1" xfId="2" applyFont="1" applyBorder="1"/>
    <xf numFmtId="164" fontId="0" fillId="0" borderId="1" xfId="1" applyNumberFormat="1" applyFont="1" applyBorder="1"/>
    <xf numFmtId="49" fontId="8" fillId="0" borderId="2" xfId="0" quotePrefix="1" applyNumberFormat="1" applyFont="1" applyBorder="1" applyAlignment="1">
      <alignment horizontal="center" wrapText="1"/>
    </xf>
    <xf numFmtId="17" fontId="9" fillId="0" borderId="4" xfId="0" quotePrefix="1" applyNumberFormat="1" applyFont="1" applyBorder="1" applyAlignment="1">
      <alignment horizontal="center" wrapText="1"/>
    </xf>
    <xf numFmtId="17" fontId="9" fillId="0" borderId="3" xfId="0" quotePrefix="1" applyNumberFormat="1" applyFont="1" applyBorder="1" applyAlignment="1">
      <alignment horizontal="center" wrapText="1"/>
    </xf>
    <xf numFmtId="0" fontId="0" fillId="0" borderId="1" xfId="0" quotePrefix="1" applyBorder="1" applyAlignment="1">
      <alignment horizontal="center" wrapText="1"/>
    </xf>
    <xf numFmtId="0" fontId="7" fillId="0" borderId="0" xfId="0" applyFont="1"/>
    <xf numFmtId="49" fontId="9" fillId="0" borderId="2" xfId="0" quotePrefix="1" applyNumberFormat="1" applyFont="1" applyBorder="1" applyAlignment="1">
      <alignment horizontal="center" wrapText="1"/>
    </xf>
    <xf numFmtId="0" fontId="9" fillId="0" borderId="2" xfId="0" applyFont="1" applyBorder="1" applyAlignment="1">
      <alignment horizontal="center"/>
    </xf>
    <xf numFmtId="17" fontId="9" fillId="0" borderId="7" xfId="0" quotePrefix="1" applyNumberFormat="1" applyFont="1" applyBorder="1" applyAlignment="1">
      <alignment horizontal="center" wrapText="1"/>
    </xf>
    <xf numFmtId="0" fontId="7" fillId="0" borderId="5" xfId="0" applyFont="1" applyBorder="1"/>
    <xf numFmtId="0" fontId="7" fillId="0" borderId="1" xfId="0" quotePrefix="1" applyFont="1" applyBorder="1" applyAlignment="1">
      <alignment horizontal="center" wrapText="1"/>
    </xf>
    <xf numFmtId="0" fontId="7" fillId="0" borderId="8" xfId="0" quotePrefix="1" applyFont="1" applyBorder="1" applyAlignment="1">
      <alignment horizontal="center" wrapText="1"/>
    </xf>
    <xf numFmtId="0" fontId="7" fillId="0" borderId="6" xfId="0" quotePrefix="1" applyFont="1" applyBorder="1" applyAlignment="1">
      <alignment horizontal="center" wrapText="1"/>
    </xf>
    <xf numFmtId="0" fontId="7" fillId="0" borderId="1" xfId="0" applyFont="1" applyBorder="1"/>
    <xf numFmtId="165" fontId="7" fillId="0" borderId="6" xfId="1" applyNumberFormat="1" applyFont="1" applyFill="1" applyBorder="1"/>
    <xf numFmtId="165" fontId="7" fillId="0" borderId="8" xfId="1" applyNumberFormat="1" applyFont="1" applyFill="1" applyBorder="1"/>
    <xf numFmtId="165" fontId="7" fillId="0" borderId="0" xfId="1" applyNumberFormat="1" applyFont="1" applyFill="1" applyBorder="1"/>
    <xf numFmtId="165" fontId="7" fillId="0" borderId="0" xfId="0" applyNumberFormat="1" applyFont="1"/>
    <xf numFmtId="17" fontId="7" fillId="0" borderId="6" xfId="0" quotePrefix="1" applyNumberFormat="1" applyFont="1" applyBorder="1" applyAlignment="1">
      <alignment horizontal="center" wrapText="1"/>
    </xf>
    <xf numFmtId="0" fontId="10" fillId="0" borderId="0" xfId="0" applyFont="1" applyAlignment="1">
      <alignment horizontal="center" vertical="top"/>
    </xf>
    <xf numFmtId="0" fontId="11" fillId="0" borderId="0" xfId="0" applyFont="1" applyAlignment="1">
      <alignment horizontal="center" wrapText="1"/>
    </xf>
    <xf numFmtId="0" fontId="11" fillId="0" borderId="1" xfId="0" applyFont="1" applyBorder="1" applyAlignment="1">
      <alignment horizontal="center" wrapText="1"/>
    </xf>
    <xf numFmtId="0" fontId="7" fillId="0" borderId="0" xfId="0" applyFont="1" applyAlignment="1">
      <alignment vertical="top" wrapText="1"/>
    </xf>
    <xf numFmtId="0" fontId="11" fillId="0" borderId="9" xfId="0" applyFont="1" applyBorder="1" applyAlignment="1">
      <alignment horizontal="center" wrapText="1"/>
    </xf>
    <xf numFmtId="17" fontId="8" fillId="0" borderId="10" xfId="0" quotePrefix="1" applyNumberFormat="1" applyFont="1" applyBorder="1" applyAlignment="1">
      <alignment horizontal="center" wrapText="1"/>
    </xf>
    <xf numFmtId="17" fontId="9" fillId="0" borderId="11" xfId="0" quotePrefix="1" applyNumberFormat="1" applyFont="1" applyBorder="1" applyAlignment="1">
      <alignment horizont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165" fontId="0" fillId="0" borderId="1" xfId="1" applyNumberFormat="1" applyFont="1" applyBorder="1"/>
    <xf numFmtId="165" fontId="0" fillId="0" borderId="1" xfId="0" applyNumberFormat="1" applyBorder="1"/>
    <xf numFmtId="0" fontId="12" fillId="0" borderId="1" xfId="0" applyFont="1" applyBorder="1" applyAlignment="1">
      <alignment horizontal="left" wrapText="1"/>
    </xf>
    <xf numFmtId="0" fontId="12" fillId="0" borderId="1" xfId="0" applyFont="1" applyBorder="1" applyAlignment="1">
      <alignment horizontal="center" wrapText="1"/>
    </xf>
    <xf numFmtId="165" fontId="0" fillId="0" borderId="0" xfId="0" applyNumberFormat="1"/>
    <xf numFmtId="0" fontId="2" fillId="0" borderId="0" xfId="0" applyFont="1" applyAlignment="1">
      <alignment horizontal="left" vertical="center" wrapText="1"/>
    </xf>
  </cellXfs>
  <cellStyles count="5">
    <cellStyle name="Comma" xfId="1" builtinId="3"/>
    <cellStyle name="Currency" xfId="2" builtinId="4"/>
    <cellStyle name="Normal" xfId="0" builtinId="0"/>
    <cellStyle name="Normal 2 10" xfId="4" xr:uid="{6ED55A65-7698-44FC-8E20-7D5A245B877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C242F-7964-4611-944F-A5A842B28684}">
  <sheetPr>
    <pageSetUpPr fitToPage="1"/>
  </sheetPr>
  <dimension ref="A1:E68"/>
  <sheetViews>
    <sheetView tabSelected="1" workbookViewId="0">
      <pane ySplit="2" topLeftCell="A3" activePane="bottomLeft" state="frozen"/>
      <selection pane="bottomLeft" activeCell="C4" sqref="C4"/>
    </sheetView>
  </sheetViews>
  <sheetFormatPr defaultRowHeight="14.4" x14ac:dyDescent="0.3"/>
  <cols>
    <col min="1" max="1" width="3.5546875" customWidth="1"/>
    <col min="2" max="2" width="7.109375" customWidth="1"/>
    <col min="3" max="3" width="95.109375" style="4" customWidth="1"/>
    <col min="4" max="4" width="11.109375" customWidth="1"/>
    <col min="5" max="5" width="15.88671875" bestFit="1" customWidth="1"/>
  </cols>
  <sheetData>
    <row r="1" spans="1:3" x14ac:dyDescent="0.3">
      <c r="A1" s="44" t="s">
        <v>0</v>
      </c>
      <c r="B1" s="44"/>
      <c r="C1" s="44"/>
    </row>
    <row r="2" spans="1:3" ht="22.5" customHeight="1" x14ac:dyDescent="0.3">
      <c r="A2" s="44" t="s">
        <v>1</v>
      </c>
      <c r="B2" s="44"/>
      <c r="C2" s="44"/>
    </row>
    <row r="3" spans="1:3" ht="24.45" customHeight="1" x14ac:dyDescent="0.3">
      <c r="B3" s="1" t="s">
        <v>2</v>
      </c>
      <c r="C3" s="2"/>
    </row>
    <row r="4" spans="1:3" ht="57.6" x14ac:dyDescent="0.3">
      <c r="C4" s="2" t="s">
        <v>8</v>
      </c>
    </row>
    <row r="5" spans="1:3" ht="77.400000000000006" customHeight="1" x14ac:dyDescent="0.3">
      <c r="C5" s="2" t="s">
        <v>3</v>
      </c>
    </row>
    <row r="6" spans="1:3" ht="115.2" customHeight="1" x14ac:dyDescent="0.3">
      <c r="C6" s="2" t="s">
        <v>9</v>
      </c>
    </row>
    <row r="7" spans="1:3" x14ac:dyDescent="0.3">
      <c r="C7" s="2"/>
    </row>
    <row r="8" spans="1:3" x14ac:dyDescent="0.3">
      <c r="B8" s="1" t="s">
        <v>4</v>
      </c>
      <c r="C8" s="2"/>
    </row>
    <row r="9" spans="1:3" ht="33" customHeight="1" x14ac:dyDescent="0.3">
      <c r="C9" s="4" t="s">
        <v>36</v>
      </c>
    </row>
    <row r="10" spans="1:3" ht="41.4" x14ac:dyDescent="0.3">
      <c r="C10" s="3" t="s">
        <v>5</v>
      </c>
    </row>
    <row r="11" spans="1:3" ht="55.2" x14ac:dyDescent="0.3">
      <c r="C11" s="3" t="s">
        <v>6</v>
      </c>
    </row>
    <row r="12" spans="1:3" x14ac:dyDescent="0.3">
      <c r="C12" s="3"/>
    </row>
    <row r="13" spans="1:3" x14ac:dyDescent="0.3">
      <c r="B13" s="1" t="s">
        <v>10</v>
      </c>
      <c r="C13" s="3"/>
    </row>
    <row r="14" spans="1:3" ht="57.6" x14ac:dyDescent="0.3">
      <c r="B14" s="1"/>
      <c r="C14" s="2" t="s">
        <v>238</v>
      </c>
    </row>
    <row r="15" spans="1:3" x14ac:dyDescent="0.3">
      <c r="B15" s="1"/>
      <c r="C15" s="2"/>
    </row>
    <row r="16" spans="1:3" x14ac:dyDescent="0.3">
      <c r="B16" s="1" t="s">
        <v>11</v>
      </c>
      <c r="C16" s="3"/>
    </row>
    <row r="17" spans="2:5" ht="48.6" customHeight="1" x14ac:dyDescent="0.3">
      <c r="B17" s="1"/>
      <c r="C17" s="2" t="s">
        <v>12</v>
      </c>
    </row>
    <row r="18" spans="2:5" ht="129" customHeight="1" x14ac:dyDescent="0.3">
      <c r="B18" s="1"/>
      <c r="C18" s="2" t="s">
        <v>32</v>
      </c>
    </row>
    <row r="19" spans="2:5" x14ac:dyDescent="0.3">
      <c r="B19" s="1"/>
      <c r="C19" s="2"/>
    </row>
    <row r="20" spans="2:5" ht="165.6" customHeight="1" x14ac:dyDescent="0.3">
      <c r="B20" s="1"/>
      <c r="C20" s="2" t="s">
        <v>34</v>
      </c>
    </row>
    <row r="21" spans="2:5" x14ac:dyDescent="0.3">
      <c r="B21" s="1"/>
      <c r="C21" s="2"/>
    </row>
    <row r="22" spans="2:5" x14ac:dyDescent="0.3">
      <c r="B22" s="1"/>
      <c r="C22" s="1" t="s">
        <v>28</v>
      </c>
    </row>
    <row r="23" spans="2:5" x14ac:dyDescent="0.3">
      <c r="B23" s="1"/>
      <c r="C23"/>
      <c r="D23" t="s">
        <v>14</v>
      </c>
      <c r="E23" t="s">
        <v>15</v>
      </c>
    </row>
    <row r="24" spans="2:5" x14ac:dyDescent="0.3">
      <c r="B24" s="1"/>
      <c r="C24" s="5" t="s">
        <v>16</v>
      </c>
    </row>
    <row r="25" spans="2:5" x14ac:dyDescent="0.3">
      <c r="B25" s="1"/>
      <c r="C25" s="6" t="s">
        <v>17</v>
      </c>
      <c r="D25" s="7">
        <v>100</v>
      </c>
      <c r="E25" s="6"/>
    </row>
    <row r="26" spans="2:5" x14ac:dyDescent="0.3">
      <c r="B26" s="1"/>
      <c r="C26" s="6" t="s">
        <v>18</v>
      </c>
      <c r="D26" s="7">
        <v>-10</v>
      </c>
      <c r="E26" s="8">
        <f>-D26</f>
        <v>10</v>
      </c>
    </row>
    <row r="27" spans="2:5" x14ac:dyDescent="0.3">
      <c r="B27" s="1"/>
      <c r="C27" s="6" t="s">
        <v>19</v>
      </c>
      <c r="D27" s="8">
        <f>D25+D26</f>
        <v>90</v>
      </c>
      <c r="E27" s="6"/>
    </row>
    <row r="28" spans="2:5" x14ac:dyDescent="0.3">
      <c r="B28" s="1"/>
      <c r="C28" s="6" t="s">
        <v>20</v>
      </c>
      <c r="D28" s="9">
        <v>0.66</v>
      </c>
      <c r="E28" s="6"/>
    </row>
    <row r="29" spans="2:5" x14ac:dyDescent="0.3">
      <c r="B29" s="1"/>
      <c r="C29" s="6" t="s">
        <v>21</v>
      </c>
      <c r="D29" s="8">
        <f>D27*D28</f>
        <v>59.400000000000006</v>
      </c>
      <c r="E29" s="8">
        <f>D29</f>
        <v>59.400000000000006</v>
      </c>
    </row>
    <row r="30" spans="2:5" x14ac:dyDescent="0.3">
      <c r="B30" s="1"/>
      <c r="C30" t="s">
        <v>22</v>
      </c>
      <c r="E30" s="10">
        <f>SUM(E24:E29)</f>
        <v>69.400000000000006</v>
      </c>
    </row>
    <row r="31" spans="2:5" x14ac:dyDescent="0.3">
      <c r="B31" s="1"/>
      <c r="C31"/>
    </row>
    <row r="32" spans="2:5" x14ac:dyDescent="0.3">
      <c r="B32" s="1"/>
      <c r="C32" s="5" t="s">
        <v>29</v>
      </c>
    </row>
    <row r="33" spans="2:5" x14ac:dyDescent="0.3">
      <c r="B33" s="1"/>
      <c r="C33" s="6" t="s">
        <v>23</v>
      </c>
      <c r="D33" s="7">
        <v>100</v>
      </c>
      <c r="E33" s="8">
        <f>D33</f>
        <v>100</v>
      </c>
    </row>
    <row r="34" spans="2:5" x14ac:dyDescent="0.3">
      <c r="B34" s="1"/>
      <c r="C34" s="6" t="s">
        <v>24</v>
      </c>
      <c r="D34" s="7">
        <v>-10</v>
      </c>
      <c r="E34" s="8"/>
    </row>
    <row r="35" spans="2:5" x14ac:dyDescent="0.3">
      <c r="B35" s="1"/>
      <c r="C35" s="6" t="s">
        <v>25</v>
      </c>
      <c r="D35" s="8">
        <f>D33+D34</f>
        <v>90</v>
      </c>
      <c r="E35" s="6"/>
    </row>
    <row r="36" spans="2:5" x14ac:dyDescent="0.3">
      <c r="B36" s="1"/>
      <c r="C36" s="6" t="s">
        <v>26</v>
      </c>
      <c r="D36" s="9">
        <f>1-D28</f>
        <v>0.33999999999999997</v>
      </c>
      <c r="E36" s="6"/>
    </row>
    <row r="37" spans="2:5" x14ac:dyDescent="0.3">
      <c r="B37" s="1"/>
      <c r="C37" s="6" t="s">
        <v>27</v>
      </c>
      <c r="D37" s="8">
        <f>D35*D36</f>
        <v>30.599999999999998</v>
      </c>
      <c r="E37" s="8">
        <f>-D37</f>
        <v>-30.599999999999998</v>
      </c>
    </row>
    <row r="38" spans="2:5" x14ac:dyDescent="0.3">
      <c r="B38" s="1"/>
      <c r="C38" t="s">
        <v>22</v>
      </c>
      <c r="E38" s="10">
        <f>SUM(E32:E37)</f>
        <v>69.400000000000006</v>
      </c>
    </row>
    <row r="39" spans="2:5" x14ac:dyDescent="0.3">
      <c r="B39" s="1"/>
      <c r="C39" s="2"/>
    </row>
    <row r="40" spans="2:5" x14ac:dyDescent="0.3">
      <c r="B40" s="1" t="s">
        <v>30</v>
      </c>
      <c r="C40" s="2"/>
    </row>
    <row r="41" spans="2:5" ht="100.8" x14ac:dyDescent="0.3">
      <c r="B41" s="1"/>
      <c r="C41" s="2" t="s">
        <v>237</v>
      </c>
    </row>
    <row r="42" spans="2:5" x14ac:dyDescent="0.3">
      <c r="C42" s="3"/>
    </row>
    <row r="43" spans="2:5" x14ac:dyDescent="0.3">
      <c r="B43" s="1" t="s">
        <v>31</v>
      </c>
      <c r="C43" s="2"/>
    </row>
    <row r="44" spans="2:5" ht="46.95" customHeight="1" x14ac:dyDescent="0.3">
      <c r="C44" s="2" t="s">
        <v>7</v>
      </c>
    </row>
    <row r="45" spans="2:5" ht="137.4" customHeight="1" x14ac:dyDescent="0.3">
      <c r="C45" s="2" t="s">
        <v>33</v>
      </c>
    </row>
    <row r="46" spans="2:5" ht="154.19999999999999" customHeight="1" x14ac:dyDescent="0.3">
      <c r="C46" s="2" t="s">
        <v>35</v>
      </c>
    </row>
    <row r="47" spans="2:5" x14ac:dyDescent="0.3">
      <c r="C47" s="2"/>
    </row>
    <row r="48" spans="2:5" x14ac:dyDescent="0.3">
      <c r="C48" s="1" t="s">
        <v>13</v>
      </c>
    </row>
    <row r="49" spans="3:5" x14ac:dyDescent="0.3">
      <c r="C49"/>
      <c r="D49" t="s">
        <v>14</v>
      </c>
      <c r="E49" t="s">
        <v>37</v>
      </c>
    </row>
    <row r="50" spans="3:5" x14ac:dyDescent="0.3">
      <c r="C50" s="5" t="s">
        <v>16</v>
      </c>
    </row>
    <row r="51" spans="3:5" x14ac:dyDescent="0.3">
      <c r="C51" s="6" t="s">
        <v>17</v>
      </c>
      <c r="D51" s="7">
        <v>100</v>
      </c>
      <c r="E51" s="6"/>
    </row>
    <row r="52" spans="3:5" x14ac:dyDescent="0.3">
      <c r="C52" s="6" t="s">
        <v>18</v>
      </c>
      <c r="D52" s="7">
        <v>-10</v>
      </c>
      <c r="E52" s="8">
        <f>-D52</f>
        <v>10</v>
      </c>
    </row>
    <row r="53" spans="3:5" x14ac:dyDescent="0.3">
      <c r="C53" s="6" t="s">
        <v>19</v>
      </c>
      <c r="D53" s="8">
        <f>D51+D52</f>
        <v>90</v>
      </c>
      <c r="E53" s="6"/>
    </row>
    <row r="54" spans="3:5" x14ac:dyDescent="0.3">
      <c r="C54" s="6" t="s">
        <v>20</v>
      </c>
      <c r="D54" s="9">
        <v>0.66</v>
      </c>
      <c r="E54" s="6"/>
    </row>
    <row r="55" spans="3:5" x14ac:dyDescent="0.3">
      <c r="C55" s="6" t="s">
        <v>38</v>
      </c>
      <c r="D55" s="8">
        <f>D53*D54</f>
        <v>59.400000000000006</v>
      </c>
      <c r="E55" s="8">
        <f>D55</f>
        <v>59.400000000000006</v>
      </c>
    </row>
    <row r="56" spans="3:5" x14ac:dyDescent="0.3">
      <c r="C56" t="s">
        <v>39</v>
      </c>
      <c r="E56" s="10">
        <f>SUM(E50:E55)</f>
        <v>69.400000000000006</v>
      </c>
    </row>
    <row r="57" spans="3:5" x14ac:dyDescent="0.3">
      <c r="C57"/>
    </row>
    <row r="58" spans="3:5" x14ac:dyDescent="0.3">
      <c r="C58" s="5" t="s">
        <v>29</v>
      </c>
    </row>
    <row r="59" spans="3:5" x14ac:dyDescent="0.3">
      <c r="C59" s="6" t="s">
        <v>40</v>
      </c>
      <c r="D59" s="7">
        <v>50</v>
      </c>
      <c r="E59" s="8"/>
    </row>
    <row r="60" spans="3:5" x14ac:dyDescent="0.3">
      <c r="C60" s="6" t="s">
        <v>41</v>
      </c>
      <c r="D60" s="11">
        <v>2</v>
      </c>
      <c r="E60" s="8"/>
    </row>
    <row r="61" spans="3:5" x14ac:dyDescent="0.3">
      <c r="C61" s="6" t="s">
        <v>42</v>
      </c>
      <c r="D61" s="7">
        <f>D59*D60</f>
        <v>100</v>
      </c>
      <c r="E61" s="8"/>
    </row>
    <row r="62" spans="3:5" x14ac:dyDescent="0.3">
      <c r="C62" s="6" t="s">
        <v>43</v>
      </c>
      <c r="D62" s="7">
        <v>-10</v>
      </c>
      <c r="E62" s="8">
        <f>-D62</f>
        <v>10</v>
      </c>
    </row>
    <row r="63" spans="3:5" x14ac:dyDescent="0.3">
      <c r="C63" s="6" t="s">
        <v>44</v>
      </c>
      <c r="D63" s="8">
        <f>D61+D62</f>
        <v>90</v>
      </c>
      <c r="E63" s="8">
        <f>D63</f>
        <v>90</v>
      </c>
    </row>
    <row r="64" spans="3:5" x14ac:dyDescent="0.3">
      <c r="C64" s="6" t="s">
        <v>26</v>
      </c>
      <c r="D64" s="9">
        <f>1-D54</f>
        <v>0.33999999999999997</v>
      </c>
      <c r="E64" s="6"/>
    </row>
    <row r="65" spans="3:5" x14ac:dyDescent="0.3">
      <c r="C65" s="6" t="s">
        <v>45</v>
      </c>
      <c r="D65" s="8">
        <f>D63*D64</f>
        <v>30.599999999999998</v>
      </c>
      <c r="E65" s="8">
        <f>-D65</f>
        <v>-30.599999999999998</v>
      </c>
    </row>
    <row r="66" spans="3:5" x14ac:dyDescent="0.3">
      <c r="C66" t="s">
        <v>39</v>
      </c>
      <c r="E66" s="10">
        <f>SUM(E58:E65)</f>
        <v>69.400000000000006</v>
      </c>
    </row>
    <row r="67" spans="3:5" x14ac:dyDescent="0.3">
      <c r="C67" s="2"/>
    </row>
    <row r="68" spans="3:5" x14ac:dyDescent="0.3">
      <c r="C68" s="2"/>
    </row>
  </sheetData>
  <mergeCells count="2">
    <mergeCell ref="A1:C1"/>
    <mergeCell ref="A2:C2"/>
  </mergeCells>
  <pageMargins left="0.2" right="0.2" top="0.5" bottom="0.5" header="0.3" footer="0.3"/>
  <pageSetup scale="77"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A2F63-53E6-4D3D-A1C6-FBD39699FF59}">
  <dimension ref="A3:M101"/>
  <sheetViews>
    <sheetView zoomScale="80" zoomScaleNormal="80" workbookViewId="0">
      <pane ySplit="5" topLeftCell="A6" activePane="bottomLeft" state="frozen"/>
      <selection pane="bottomLeft" activeCell="A11" sqref="A11"/>
    </sheetView>
  </sheetViews>
  <sheetFormatPr defaultColWidth="8.88671875" defaultRowHeight="14.4" x14ac:dyDescent="0.3"/>
  <cols>
    <col min="1" max="1" width="31.5546875" style="16" bestFit="1" customWidth="1"/>
    <col min="2" max="2" width="16.109375" style="16" customWidth="1"/>
    <col min="3" max="5" width="12.6640625" style="16" customWidth="1"/>
    <col min="6" max="6" width="14.6640625" style="16" customWidth="1"/>
    <col min="7" max="7" width="13.6640625" style="16" customWidth="1"/>
    <col min="8" max="12" width="15.33203125" style="16" customWidth="1"/>
    <col min="13" max="13" width="17.5546875" style="16" bestFit="1" customWidth="1"/>
    <col min="14" max="16384" width="8.88671875" style="16"/>
  </cols>
  <sheetData>
    <row r="3" spans="1:13" ht="15" customHeight="1" thickBot="1" x14ac:dyDescent="0.35"/>
    <row r="4" spans="1:13" ht="32.4" customHeight="1" thickBot="1" x14ac:dyDescent="0.4">
      <c r="B4" s="17" t="s">
        <v>239</v>
      </c>
      <c r="C4" s="17" t="s">
        <v>239</v>
      </c>
      <c r="D4" s="17" t="s">
        <v>240</v>
      </c>
      <c r="E4" s="17" t="s">
        <v>240</v>
      </c>
      <c r="F4" s="17" t="s">
        <v>241</v>
      </c>
      <c r="G4" s="17" t="s">
        <v>241</v>
      </c>
      <c r="H4" s="17" t="s">
        <v>242</v>
      </c>
      <c r="I4" s="17" t="s">
        <v>242</v>
      </c>
      <c r="J4" s="17" t="s">
        <v>242</v>
      </c>
      <c r="K4" s="17" t="s">
        <v>243</v>
      </c>
      <c r="L4" s="17" t="s">
        <v>243</v>
      </c>
      <c r="M4" s="17" t="s">
        <v>243</v>
      </c>
    </row>
    <row r="5" spans="1:13" ht="77.7" customHeight="1" thickBot="1" x14ac:dyDescent="0.4">
      <c r="A5" s="18" t="s">
        <v>46</v>
      </c>
      <c r="B5" s="14" t="s">
        <v>47</v>
      </c>
      <c r="C5" s="14" t="s">
        <v>48</v>
      </c>
      <c r="D5" s="14" t="s">
        <v>47</v>
      </c>
      <c r="E5" s="14" t="s">
        <v>48</v>
      </c>
      <c r="F5" s="14" t="s">
        <v>47</v>
      </c>
      <c r="G5" s="14" t="s">
        <v>48</v>
      </c>
      <c r="H5" s="13" t="s">
        <v>47</v>
      </c>
      <c r="I5" s="13" t="s">
        <v>48</v>
      </c>
      <c r="J5" s="13" t="s">
        <v>49</v>
      </c>
      <c r="K5" s="13" t="s">
        <v>50</v>
      </c>
      <c r="L5" s="13" t="s">
        <v>51</v>
      </c>
      <c r="M5" s="19" t="s">
        <v>249</v>
      </c>
    </row>
    <row r="6" spans="1:13" ht="28.8" x14ac:dyDescent="0.3">
      <c r="A6" s="20"/>
      <c r="B6" s="21" t="s">
        <v>244</v>
      </c>
      <c r="C6" s="21" t="s">
        <v>244</v>
      </c>
      <c r="D6" s="21" t="s">
        <v>245</v>
      </c>
      <c r="E6" s="21" t="s">
        <v>245</v>
      </c>
      <c r="F6" s="21" t="s">
        <v>246</v>
      </c>
      <c r="G6" s="21" t="s">
        <v>246</v>
      </c>
      <c r="H6" s="21" t="s">
        <v>247</v>
      </c>
      <c r="I6" s="21" t="s">
        <v>247</v>
      </c>
      <c r="J6" s="21" t="s">
        <v>248</v>
      </c>
      <c r="K6" s="21" t="s">
        <v>243</v>
      </c>
      <c r="L6" s="21" t="s">
        <v>243</v>
      </c>
      <c r="M6" s="22" t="s">
        <v>243</v>
      </c>
    </row>
    <row r="7" spans="1:13" x14ac:dyDescent="0.3">
      <c r="A7" s="20"/>
      <c r="B7" s="23" t="s">
        <v>135</v>
      </c>
      <c r="C7" s="23" t="s">
        <v>136</v>
      </c>
      <c r="D7" s="23" t="s">
        <v>137</v>
      </c>
      <c r="E7" s="29" t="s">
        <v>138</v>
      </c>
      <c r="F7" s="23" t="s">
        <v>139</v>
      </c>
      <c r="G7" s="23" t="s">
        <v>140</v>
      </c>
      <c r="H7" s="23" t="s">
        <v>141</v>
      </c>
      <c r="I7" s="23" t="s">
        <v>142</v>
      </c>
      <c r="J7" s="23" t="s">
        <v>143</v>
      </c>
      <c r="K7" s="23" t="s">
        <v>144</v>
      </c>
      <c r="L7" s="23" t="s">
        <v>145</v>
      </c>
      <c r="M7" s="22" t="s">
        <v>146</v>
      </c>
    </row>
    <row r="8" spans="1:13" x14ac:dyDescent="0.3">
      <c r="A8" s="24" t="s">
        <v>52</v>
      </c>
      <c r="B8" s="25">
        <v>61371.62999999999</v>
      </c>
      <c r="C8" s="25">
        <v>-13692.439999999999</v>
      </c>
      <c r="D8" s="25">
        <f t="shared" ref="D8:I8" si="0">B8</f>
        <v>61371.62999999999</v>
      </c>
      <c r="E8" s="25">
        <f t="shared" si="0"/>
        <v>-13692.439999999999</v>
      </c>
      <c r="F8" s="25">
        <f t="shared" si="0"/>
        <v>61371.62999999999</v>
      </c>
      <c r="G8" s="25">
        <f t="shared" si="0"/>
        <v>-13692.439999999999</v>
      </c>
      <c r="H8" s="25">
        <f t="shared" si="0"/>
        <v>61371.62999999999</v>
      </c>
      <c r="I8" s="25">
        <f t="shared" si="0"/>
        <v>-13692.439999999999</v>
      </c>
      <c r="J8" s="25">
        <v>2200745.4859537841</v>
      </c>
      <c r="K8" s="25">
        <v>219322.76</v>
      </c>
      <c r="L8" s="25">
        <v>900820.23</v>
      </c>
      <c r="M8" s="26">
        <f>SUM(B8:L8)</f>
        <v>3511605.2359537841</v>
      </c>
    </row>
    <row r="9" spans="1:13" x14ac:dyDescent="0.3">
      <c r="A9" s="24" t="s">
        <v>53</v>
      </c>
      <c r="B9" s="25">
        <v>218841.86000000004</v>
      </c>
      <c r="C9" s="25">
        <v>-57795.140000000036</v>
      </c>
      <c r="D9" s="25">
        <f t="shared" ref="D9:I51" si="1">B9</f>
        <v>218841.86000000004</v>
      </c>
      <c r="E9" s="25">
        <f t="shared" si="1"/>
        <v>-57795.140000000036</v>
      </c>
      <c r="F9" s="25">
        <f t="shared" si="1"/>
        <v>218841.86000000004</v>
      </c>
      <c r="G9" s="25">
        <f t="shared" si="1"/>
        <v>-57795.140000000036</v>
      </c>
      <c r="H9" s="25">
        <f t="shared" si="1"/>
        <v>218841.86000000004</v>
      </c>
      <c r="I9" s="25">
        <f t="shared" si="1"/>
        <v>-57795.140000000036</v>
      </c>
      <c r="J9" s="25">
        <v>261724.05978171679</v>
      </c>
      <c r="K9" s="25">
        <v>354376.35999999987</v>
      </c>
      <c r="L9" s="25">
        <v>121702.24346000003</v>
      </c>
      <c r="M9" s="26">
        <f t="shared" ref="M9:M72" si="2">SUM(B9:L9)</f>
        <v>1381989.5432417167</v>
      </c>
    </row>
    <row r="10" spans="1:13" x14ac:dyDescent="0.3">
      <c r="A10" s="24" t="s">
        <v>54</v>
      </c>
      <c r="B10" s="25">
        <v>15080.199999999997</v>
      </c>
      <c r="C10" s="25">
        <v>-3730.8899999999985</v>
      </c>
      <c r="D10" s="25">
        <f t="shared" si="1"/>
        <v>15080.199999999997</v>
      </c>
      <c r="E10" s="25">
        <f t="shared" si="1"/>
        <v>-3730.8899999999985</v>
      </c>
      <c r="F10" s="25">
        <f t="shared" si="1"/>
        <v>15080.199999999997</v>
      </c>
      <c r="G10" s="25">
        <f t="shared" si="1"/>
        <v>-3730.8899999999985</v>
      </c>
      <c r="H10" s="25">
        <f t="shared" si="1"/>
        <v>15080.199999999997</v>
      </c>
      <c r="I10" s="25">
        <f t="shared" si="1"/>
        <v>-3730.8899999999985</v>
      </c>
      <c r="J10" s="25">
        <v>366649.34012814111</v>
      </c>
      <c r="K10" s="25">
        <v>70698.960000000006</v>
      </c>
      <c r="L10" s="25">
        <v>467400.14927500422</v>
      </c>
      <c r="M10" s="26">
        <f t="shared" si="2"/>
        <v>950145.68940314534</v>
      </c>
    </row>
    <row r="11" spans="1:13" x14ac:dyDescent="0.3">
      <c r="A11" s="24" t="s">
        <v>55</v>
      </c>
      <c r="B11" s="25">
        <v>135193.57</v>
      </c>
      <c r="C11" s="25">
        <v>-22106.579999999998</v>
      </c>
      <c r="D11" s="25">
        <f t="shared" si="1"/>
        <v>135193.57</v>
      </c>
      <c r="E11" s="25">
        <f t="shared" si="1"/>
        <v>-22106.579999999998</v>
      </c>
      <c r="F11" s="25">
        <f t="shared" si="1"/>
        <v>135193.57</v>
      </c>
      <c r="G11" s="25">
        <f t="shared" si="1"/>
        <v>-22106.579999999998</v>
      </c>
      <c r="H11" s="25">
        <f t="shared" si="1"/>
        <v>135193.57</v>
      </c>
      <c r="I11" s="25">
        <f t="shared" si="1"/>
        <v>-22106.579999999998</v>
      </c>
      <c r="J11" s="25">
        <v>65974.088463273831</v>
      </c>
      <c r="K11" s="25">
        <v>105215.84000000001</v>
      </c>
      <c r="L11" s="25">
        <v>23019.489675000008</v>
      </c>
      <c r="M11" s="26">
        <f t="shared" si="2"/>
        <v>646557.37813827384</v>
      </c>
    </row>
    <row r="12" spans="1:13" x14ac:dyDescent="0.3">
      <c r="A12" s="24" t="s">
        <v>56</v>
      </c>
      <c r="B12" s="25">
        <v>146221.97</v>
      </c>
      <c r="C12" s="25">
        <v>-39221.480000000003</v>
      </c>
      <c r="D12" s="25">
        <f t="shared" si="1"/>
        <v>146221.97</v>
      </c>
      <c r="E12" s="25">
        <f t="shared" si="1"/>
        <v>-39221.480000000003</v>
      </c>
      <c r="F12" s="25">
        <f t="shared" si="1"/>
        <v>146221.97</v>
      </c>
      <c r="G12" s="25">
        <f t="shared" si="1"/>
        <v>-39221.480000000003</v>
      </c>
      <c r="H12" s="25">
        <f t="shared" si="1"/>
        <v>146221.97</v>
      </c>
      <c r="I12" s="25">
        <f t="shared" si="1"/>
        <v>-39221.480000000003</v>
      </c>
      <c r="J12" s="25">
        <v>263554.21038238093</v>
      </c>
      <c r="K12" s="25">
        <v>213674.16</v>
      </c>
      <c r="L12" s="25">
        <v>290922.51686999819</v>
      </c>
      <c r="M12" s="26">
        <f t="shared" si="2"/>
        <v>1196152.8472523792</v>
      </c>
    </row>
    <row r="13" spans="1:13" x14ac:dyDescent="0.3">
      <c r="A13" s="24" t="s">
        <v>57</v>
      </c>
      <c r="B13" s="25">
        <v>88395.9</v>
      </c>
      <c r="C13" s="25">
        <v>-21493.519999999993</v>
      </c>
      <c r="D13" s="25">
        <f t="shared" si="1"/>
        <v>88395.9</v>
      </c>
      <c r="E13" s="25">
        <f t="shared" si="1"/>
        <v>-21493.519999999993</v>
      </c>
      <c r="F13" s="25">
        <f t="shared" si="1"/>
        <v>88395.9</v>
      </c>
      <c r="G13" s="25">
        <f t="shared" si="1"/>
        <v>-21493.519999999993</v>
      </c>
      <c r="H13" s="25">
        <f t="shared" si="1"/>
        <v>88395.9</v>
      </c>
      <c r="I13" s="25">
        <f t="shared" si="1"/>
        <v>-21493.519999999993</v>
      </c>
      <c r="J13" s="25">
        <v>74304.609119077053</v>
      </c>
      <c r="K13" s="25">
        <v>144340.6</v>
      </c>
      <c r="L13" s="25">
        <v>38963.019270000004</v>
      </c>
      <c r="M13" s="26">
        <f t="shared" si="2"/>
        <v>525217.74838907714</v>
      </c>
    </row>
    <row r="14" spans="1:13" x14ac:dyDescent="0.3">
      <c r="A14" s="24" t="s">
        <v>58</v>
      </c>
      <c r="B14" s="25">
        <v>127913.69</v>
      </c>
      <c r="C14" s="25">
        <v>-29796.660000000003</v>
      </c>
      <c r="D14" s="25">
        <f t="shared" si="1"/>
        <v>127913.69</v>
      </c>
      <c r="E14" s="25">
        <f t="shared" si="1"/>
        <v>-29796.660000000003</v>
      </c>
      <c r="F14" s="25">
        <f t="shared" si="1"/>
        <v>127913.69</v>
      </c>
      <c r="G14" s="25">
        <f t="shared" si="1"/>
        <v>-29796.660000000003</v>
      </c>
      <c r="H14" s="25">
        <f t="shared" si="1"/>
        <v>127913.69</v>
      </c>
      <c r="I14" s="25">
        <f t="shared" si="1"/>
        <v>-29796.660000000003</v>
      </c>
      <c r="J14" s="25">
        <v>55312.233224209733</v>
      </c>
      <c r="K14" s="25">
        <v>112603.23999999999</v>
      </c>
      <c r="L14" s="25">
        <v>24131.009210000007</v>
      </c>
      <c r="M14" s="26">
        <f t="shared" si="2"/>
        <v>584514.60243420978</v>
      </c>
    </row>
    <row r="15" spans="1:13" x14ac:dyDescent="0.3">
      <c r="A15" s="24" t="s">
        <v>59</v>
      </c>
      <c r="B15" s="25">
        <v>156830.61000000002</v>
      </c>
      <c r="C15" s="25">
        <v>-41498.550000000017</v>
      </c>
      <c r="D15" s="25">
        <f t="shared" si="1"/>
        <v>156830.61000000002</v>
      </c>
      <c r="E15" s="25">
        <f t="shared" si="1"/>
        <v>-41498.550000000017</v>
      </c>
      <c r="F15" s="25">
        <f t="shared" si="1"/>
        <v>156830.61000000002</v>
      </c>
      <c r="G15" s="25">
        <f t="shared" si="1"/>
        <v>-41498.550000000017</v>
      </c>
      <c r="H15" s="25">
        <f t="shared" si="1"/>
        <v>156830.61000000002</v>
      </c>
      <c r="I15" s="25">
        <f t="shared" si="1"/>
        <v>-41498.550000000017</v>
      </c>
      <c r="J15" s="25">
        <v>194972.47970199896</v>
      </c>
      <c r="K15" s="25">
        <v>255236.15999999992</v>
      </c>
      <c r="L15" s="25">
        <v>102882.13645500001</v>
      </c>
      <c r="M15" s="26">
        <f t="shared" si="2"/>
        <v>1014419.0161569989</v>
      </c>
    </row>
    <row r="16" spans="1:13" x14ac:dyDescent="0.3">
      <c r="A16" s="24" t="s">
        <v>60</v>
      </c>
      <c r="B16" s="25">
        <v>150346.38999999998</v>
      </c>
      <c r="C16" s="25">
        <v>-35308.910000000003</v>
      </c>
      <c r="D16" s="25">
        <f t="shared" si="1"/>
        <v>150346.38999999998</v>
      </c>
      <c r="E16" s="25">
        <f t="shared" si="1"/>
        <v>-35308.910000000003</v>
      </c>
      <c r="F16" s="25">
        <f t="shared" si="1"/>
        <v>150346.38999999998</v>
      </c>
      <c r="G16" s="25">
        <f t="shared" si="1"/>
        <v>-35308.910000000003</v>
      </c>
      <c r="H16" s="25">
        <f t="shared" si="1"/>
        <v>150346.38999999998</v>
      </c>
      <c r="I16" s="25">
        <f t="shared" si="1"/>
        <v>-35308.910000000003</v>
      </c>
      <c r="J16" s="25">
        <v>188146.20155931069</v>
      </c>
      <c r="K16" s="25">
        <v>71059.44</v>
      </c>
      <c r="L16" s="25">
        <v>34207.959870000006</v>
      </c>
      <c r="M16" s="26">
        <f t="shared" si="2"/>
        <v>753563.52142931067</v>
      </c>
    </row>
    <row r="17" spans="1:13" x14ac:dyDescent="0.3">
      <c r="A17" s="24" t="s">
        <v>61</v>
      </c>
      <c r="B17" s="25">
        <v>22949.030000000002</v>
      </c>
      <c r="C17" s="25">
        <v>-5575.6400000000012</v>
      </c>
      <c r="D17" s="25">
        <f t="shared" si="1"/>
        <v>22949.030000000002</v>
      </c>
      <c r="E17" s="25">
        <f t="shared" si="1"/>
        <v>-5575.6400000000012</v>
      </c>
      <c r="F17" s="25">
        <f t="shared" si="1"/>
        <v>22949.030000000002</v>
      </c>
      <c r="G17" s="25">
        <f t="shared" si="1"/>
        <v>-5575.6400000000012</v>
      </c>
      <c r="H17" s="25">
        <f t="shared" si="1"/>
        <v>22949.030000000002</v>
      </c>
      <c r="I17" s="25">
        <f t="shared" si="1"/>
        <v>-5575.6400000000012</v>
      </c>
      <c r="J17" s="25">
        <v>63208.495059758861</v>
      </c>
      <c r="K17" s="25">
        <v>34747.96</v>
      </c>
      <c r="L17" s="25">
        <v>47074.72780500001</v>
      </c>
      <c r="M17" s="26">
        <f t="shared" si="2"/>
        <v>214524.74286475885</v>
      </c>
    </row>
    <row r="18" spans="1:13" x14ac:dyDescent="0.3">
      <c r="A18" s="24" t="s">
        <v>62</v>
      </c>
      <c r="B18" s="25">
        <v>128720.10000000014</v>
      </c>
      <c r="C18" s="25">
        <v>-35149.850000000151</v>
      </c>
      <c r="D18" s="25">
        <f t="shared" si="1"/>
        <v>128720.10000000014</v>
      </c>
      <c r="E18" s="25">
        <f t="shared" si="1"/>
        <v>-35149.850000000151</v>
      </c>
      <c r="F18" s="25">
        <f t="shared" si="1"/>
        <v>128720.10000000014</v>
      </c>
      <c r="G18" s="25">
        <f t="shared" si="1"/>
        <v>-35149.850000000151</v>
      </c>
      <c r="H18" s="25">
        <f t="shared" si="1"/>
        <v>128720.10000000014</v>
      </c>
      <c r="I18" s="25">
        <f t="shared" si="1"/>
        <v>-35149.850000000151</v>
      </c>
      <c r="J18" s="25">
        <v>1530196.3366685787</v>
      </c>
      <c r="K18" s="25">
        <v>1057276.9999999995</v>
      </c>
      <c r="L18" s="25">
        <v>3013488.6512305718</v>
      </c>
      <c r="M18" s="26">
        <f t="shared" si="2"/>
        <v>5975242.9878991498</v>
      </c>
    </row>
    <row r="19" spans="1:13" x14ac:dyDescent="0.3">
      <c r="A19" s="24" t="s">
        <v>63</v>
      </c>
      <c r="B19" s="25">
        <v>77980.290000000008</v>
      </c>
      <c r="C19" s="25">
        <v>-19071.130000000005</v>
      </c>
      <c r="D19" s="25">
        <f t="shared" si="1"/>
        <v>77980.290000000008</v>
      </c>
      <c r="E19" s="25">
        <f t="shared" si="1"/>
        <v>-19071.130000000005</v>
      </c>
      <c r="F19" s="25">
        <f t="shared" si="1"/>
        <v>77980.290000000008</v>
      </c>
      <c r="G19" s="25">
        <f t="shared" si="1"/>
        <v>-19071.130000000005</v>
      </c>
      <c r="H19" s="25">
        <f t="shared" si="1"/>
        <v>77980.290000000008</v>
      </c>
      <c r="I19" s="25">
        <f t="shared" si="1"/>
        <v>-19071.130000000005</v>
      </c>
      <c r="J19" s="25">
        <v>211602.52430089665</v>
      </c>
      <c r="K19" s="25">
        <v>165159.84000000003</v>
      </c>
      <c r="L19" s="25">
        <v>273571.36498999933</v>
      </c>
      <c r="M19" s="26">
        <f t="shared" si="2"/>
        <v>885970.36929089611</v>
      </c>
    </row>
    <row r="20" spans="1:13" x14ac:dyDescent="0.3">
      <c r="A20" s="24" t="s">
        <v>64</v>
      </c>
      <c r="B20" s="25">
        <v>69765.45</v>
      </c>
      <c r="C20" s="25">
        <v>-17058.78</v>
      </c>
      <c r="D20" s="25">
        <f t="shared" si="1"/>
        <v>69765.45</v>
      </c>
      <c r="E20" s="25">
        <f t="shared" si="1"/>
        <v>-17058.78</v>
      </c>
      <c r="F20" s="25">
        <f t="shared" si="1"/>
        <v>69765.45</v>
      </c>
      <c r="G20" s="25">
        <f t="shared" si="1"/>
        <v>-17058.78</v>
      </c>
      <c r="H20" s="25">
        <f t="shared" si="1"/>
        <v>69765.45</v>
      </c>
      <c r="I20" s="25">
        <f t="shared" si="1"/>
        <v>-17058.78</v>
      </c>
      <c r="J20" s="25">
        <v>277373.43266759702</v>
      </c>
      <c r="K20" s="25">
        <v>116557.68000000002</v>
      </c>
      <c r="L20" s="25">
        <v>293428.93767499668</v>
      </c>
      <c r="M20" s="26">
        <f t="shared" si="2"/>
        <v>898186.73034259374</v>
      </c>
    </row>
    <row r="21" spans="1:13" x14ac:dyDescent="0.3">
      <c r="A21" s="24" t="s">
        <v>65</v>
      </c>
      <c r="B21" s="25">
        <v>65797.02</v>
      </c>
      <c r="C21" s="25">
        <v>-17681.11</v>
      </c>
      <c r="D21" s="25">
        <f t="shared" si="1"/>
        <v>65797.02</v>
      </c>
      <c r="E21" s="25">
        <f t="shared" si="1"/>
        <v>-17681.11</v>
      </c>
      <c r="F21" s="25">
        <f t="shared" si="1"/>
        <v>65797.02</v>
      </c>
      <c r="G21" s="25">
        <f t="shared" si="1"/>
        <v>-17681.11</v>
      </c>
      <c r="H21" s="25">
        <f t="shared" si="1"/>
        <v>65797.02</v>
      </c>
      <c r="I21" s="25">
        <f t="shared" si="1"/>
        <v>-17681.11</v>
      </c>
      <c r="J21" s="25">
        <v>53065.276394605862</v>
      </c>
      <c r="K21" s="25">
        <v>158335.72</v>
      </c>
      <c r="L21" s="25">
        <v>51972.902975000012</v>
      </c>
      <c r="M21" s="26">
        <f t="shared" si="2"/>
        <v>455837.53936960601</v>
      </c>
    </row>
    <row r="22" spans="1:13" x14ac:dyDescent="0.3">
      <c r="A22" s="24" t="s">
        <v>66</v>
      </c>
      <c r="B22" s="25">
        <v>129955.43000000001</v>
      </c>
      <c r="C22" s="25">
        <v>-25467.909999999996</v>
      </c>
      <c r="D22" s="25">
        <f t="shared" si="1"/>
        <v>129955.43000000001</v>
      </c>
      <c r="E22" s="25">
        <f t="shared" si="1"/>
        <v>-25467.909999999996</v>
      </c>
      <c r="F22" s="25">
        <f t="shared" si="1"/>
        <v>129955.43000000001</v>
      </c>
      <c r="G22" s="25">
        <f t="shared" si="1"/>
        <v>-25467.909999999996</v>
      </c>
      <c r="H22" s="25">
        <f t="shared" si="1"/>
        <v>129955.43000000001</v>
      </c>
      <c r="I22" s="25">
        <f t="shared" si="1"/>
        <v>-25467.909999999996</v>
      </c>
      <c r="J22" s="25">
        <v>130506.11808123146</v>
      </c>
      <c r="K22" s="25">
        <v>115497.16</v>
      </c>
      <c r="L22" s="25">
        <v>52422.789930000021</v>
      </c>
      <c r="M22" s="26">
        <f t="shared" si="2"/>
        <v>716376.14801123156</v>
      </c>
    </row>
    <row r="23" spans="1:13" x14ac:dyDescent="0.3">
      <c r="A23" s="24" t="s">
        <v>67</v>
      </c>
      <c r="B23" s="25">
        <v>32242.379999999997</v>
      </c>
      <c r="C23" s="25">
        <v>-6918.16</v>
      </c>
      <c r="D23" s="25">
        <f t="shared" si="1"/>
        <v>32242.379999999997</v>
      </c>
      <c r="E23" s="25">
        <f t="shared" si="1"/>
        <v>-6918.16</v>
      </c>
      <c r="F23" s="25">
        <f t="shared" si="1"/>
        <v>32242.379999999997</v>
      </c>
      <c r="G23" s="25">
        <f t="shared" si="1"/>
        <v>-6918.16</v>
      </c>
      <c r="H23" s="25">
        <f t="shared" si="1"/>
        <v>32242.379999999997</v>
      </c>
      <c r="I23" s="25">
        <f t="shared" si="1"/>
        <v>-6918.16</v>
      </c>
      <c r="J23" s="25">
        <v>115272.40256836482</v>
      </c>
      <c r="K23" s="25">
        <v>19514.12</v>
      </c>
      <c r="L23" s="25">
        <v>33432.910840000011</v>
      </c>
      <c r="M23" s="26">
        <f t="shared" si="2"/>
        <v>269516.31340836483</v>
      </c>
    </row>
    <row r="24" spans="1:13" x14ac:dyDescent="0.3">
      <c r="A24" s="24" t="s">
        <v>68</v>
      </c>
      <c r="B24" s="25">
        <v>17534.749999999996</v>
      </c>
      <c r="C24" s="25">
        <v>-4047.099999999999</v>
      </c>
      <c r="D24" s="25">
        <f t="shared" si="1"/>
        <v>17534.749999999996</v>
      </c>
      <c r="E24" s="25">
        <f t="shared" si="1"/>
        <v>-4047.099999999999</v>
      </c>
      <c r="F24" s="25">
        <f t="shared" si="1"/>
        <v>17534.749999999996</v>
      </c>
      <c r="G24" s="25">
        <f t="shared" si="1"/>
        <v>-4047.099999999999</v>
      </c>
      <c r="H24" s="25">
        <f t="shared" si="1"/>
        <v>17534.749999999996</v>
      </c>
      <c r="I24" s="25">
        <f t="shared" si="1"/>
        <v>-4047.099999999999</v>
      </c>
      <c r="J24" s="25">
        <v>17652.864213583049</v>
      </c>
      <c r="K24" s="25">
        <v>49867.880000000005</v>
      </c>
      <c r="L24" s="25">
        <v>18655.041230000006</v>
      </c>
      <c r="M24" s="26">
        <f t="shared" si="2"/>
        <v>140126.38544358304</v>
      </c>
    </row>
    <row r="25" spans="1:13" x14ac:dyDescent="0.3">
      <c r="A25" s="24" t="s">
        <v>69</v>
      </c>
      <c r="B25" s="25">
        <v>16904</v>
      </c>
      <c r="C25" s="25">
        <v>-3953.4099999999989</v>
      </c>
      <c r="D25" s="25">
        <f t="shared" si="1"/>
        <v>16904</v>
      </c>
      <c r="E25" s="25">
        <f t="shared" si="1"/>
        <v>-3953.4099999999989</v>
      </c>
      <c r="F25" s="25">
        <f t="shared" si="1"/>
        <v>16904</v>
      </c>
      <c r="G25" s="25">
        <f t="shared" si="1"/>
        <v>-3953.4099999999989</v>
      </c>
      <c r="H25" s="25">
        <f t="shared" si="1"/>
        <v>16904</v>
      </c>
      <c r="I25" s="25">
        <f t="shared" si="1"/>
        <v>-3953.4099999999989</v>
      </c>
      <c r="J25" s="25">
        <v>293594.34539052594</v>
      </c>
      <c r="K25" s="25">
        <v>45634.320000000007</v>
      </c>
      <c r="L25" s="25">
        <v>396597.17418998724</v>
      </c>
      <c r="M25" s="26">
        <f t="shared" si="2"/>
        <v>787628.19958051317</v>
      </c>
    </row>
    <row r="26" spans="1:13" x14ac:dyDescent="0.3">
      <c r="A26" s="24" t="s">
        <v>70</v>
      </c>
      <c r="B26" s="25">
        <v>223699.51</v>
      </c>
      <c r="C26" s="25">
        <v>-54753.969999999994</v>
      </c>
      <c r="D26" s="25">
        <f t="shared" si="1"/>
        <v>223699.51</v>
      </c>
      <c r="E26" s="25">
        <f t="shared" si="1"/>
        <v>-54753.969999999994</v>
      </c>
      <c r="F26" s="25">
        <f t="shared" si="1"/>
        <v>223699.51</v>
      </c>
      <c r="G26" s="25">
        <f t="shared" si="1"/>
        <v>-54753.969999999994</v>
      </c>
      <c r="H26" s="25">
        <f t="shared" si="1"/>
        <v>223699.51</v>
      </c>
      <c r="I26" s="25">
        <f t="shared" si="1"/>
        <v>-54753.969999999994</v>
      </c>
      <c r="J26" s="25">
        <v>967606.41007509059</v>
      </c>
      <c r="K26" s="25">
        <v>331422.24</v>
      </c>
      <c r="L26" s="25">
        <v>532819.839034996</v>
      </c>
      <c r="M26" s="26">
        <f t="shared" si="2"/>
        <v>2507630.6491100867</v>
      </c>
    </row>
    <row r="27" spans="1:13" x14ac:dyDescent="0.3">
      <c r="A27" s="24" t="s">
        <v>71</v>
      </c>
      <c r="B27" s="25">
        <v>92443.47</v>
      </c>
      <c r="C27" s="25">
        <v>-21602.899999999998</v>
      </c>
      <c r="D27" s="25">
        <f t="shared" si="1"/>
        <v>92443.47</v>
      </c>
      <c r="E27" s="25">
        <f t="shared" si="1"/>
        <v>-21602.899999999998</v>
      </c>
      <c r="F27" s="25">
        <f t="shared" si="1"/>
        <v>92443.47</v>
      </c>
      <c r="G27" s="25">
        <f t="shared" si="1"/>
        <v>-21602.899999999998</v>
      </c>
      <c r="H27" s="25">
        <f t="shared" si="1"/>
        <v>92443.47</v>
      </c>
      <c r="I27" s="25">
        <f t="shared" si="1"/>
        <v>-21602.899999999998</v>
      </c>
      <c r="J27" s="25">
        <v>162711.89100913334</v>
      </c>
      <c r="K27" s="25">
        <v>130661.72</v>
      </c>
      <c r="L27" s="25">
        <v>102550.13789500079</v>
      </c>
      <c r="M27" s="26">
        <f t="shared" si="2"/>
        <v>679286.02890413406</v>
      </c>
    </row>
    <row r="28" spans="1:13" x14ac:dyDescent="0.3">
      <c r="A28" s="24" t="s">
        <v>72</v>
      </c>
      <c r="B28" s="25">
        <v>386131.9600000002</v>
      </c>
      <c r="C28" s="25">
        <v>-100492.44000000021</v>
      </c>
      <c r="D28" s="25">
        <f t="shared" si="1"/>
        <v>386131.9600000002</v>
      </c>
      <c r="E28" s="25">
        <f t="shared" si="1"/>
        <v>-100492.44000000021</v>
      </c>
      <c r="F28" s="25">
        <f t="shared" si="1"/>
        <v>386131.9600000002</v>
      </c>
      <c r="G28" s="25">
        <f t="shared" si="1"/>
        <v>-100492.44000000021</v>
      </c>
      <c r="H28" s="25">
        <f t="shared" si="1"/>
        <v>386131.9600000002</v>
      </c>
      <c r="I28" s="25">
        <f t="shared" si="1"/>
        <v>-100492.44000000021</v>
      </c>
      <c r="J28" s="25">
        <v>475604.43473516416</v>
      </c>
      <c r="K28" s="25">
        <v>1155021.719999999</v>
      </c>
      <c r="L28" s="25">
        <v>674071.99811499252</v>
      </c>
      <c r="M28" s="26">
        <f t="shared" si="2"/>
        <v>3447256.2328501553</v>
      </c>
    </row>
    <row r="29" spans="1:13" x14ac:dyDescent="0.3">
      <c r="A29" s="24" t="s">
        <v>73</v>
      </c>
      <c r="B29" s="25">
        <v>451329.84</v>
      </c>
      <c r="C29" s="25">
        <v>-119678.3700000001</v>
      </c>
      <c r="D29" s="25">
        <f t="shared" si="1"/>
        <v>451329.84</v>
      </c>
      <c r="E29" s="25">
        <f t="shared" si="1"/>
        <v>-119678.3700000001</v>
      </c>
      <c r="F29" s="25">
        <f t="shared" si="1"/>
        <v>451329.84</v>
      </c>
      <c r="G29" s="25">
        <f t="shared" si="1"/>
        <v>-119678.3700000001</v>
      </c>
      <c r="H29" s="25">
        <f t="shared" si="1"/>
        <v>451329.84</v>
      </c>
      <c r="I29" s="25">
        <f t="shared" si="1"/>
        <v>-119678.3700000001</v>
      </c>
      <c r="J29" s="25">
        <v>431202.46244333463</v>
      </c>
      <c r="K29" s="25">
        <v>476903.27999999956</v>
      </c>
      <c r="L29" s="25">
        <v>195367.95747000008</v>
      </c>
      <c r="M29" s="26">
        <f t="shared" si="2"/>
        <v>2430079.5799133345</v>
      </c>
    </row>
    <row r="30" spans="1:13" x14ac:dyDescent="0.3">
      <c r="A30" s="24" t="s">
        <v>74</v>
      </c>
      <c r="B30" s="25">
        <v>128447.97999999998</v>
      </c>
      <c r="C30" s="25">
        <v>-32633.22</v>
      </c>
      <c r="D30" s="25">
        <f t="shared" si="1"/>
        <v>128447.97999999998</v>
      </c>
      <c r="E30" s="25">
        <f t="shared" si="1"/>
        <v>-32633.22</v>
      </c>
      <c r="F30" s="25">
        <f t="shared" si="1"/>
        <v>128447.97999999998</v>
      </c>
      <c r="G30" s="25">
        <f t="shared" si="1"/>
        <v>-32633.22</v>
      </c>
      <c r="H30" s="25">
        <f t="shared" si="1"/>
        <v>128447.97999999998</v>
      </c>
      <c r="I30" s="25">
        <f t="shared" si="1"/>
        <v>-32633.22</v>
      </c>
      <c r="J30" s="25">
        <v>80353.168170378107</v>
      </c>
      <c r="K30" s="25">
        <v>148602.35999999999</v>
      </c>
      <c r="L30" s="25">
        <v>34346.550735000012</v>
      </c>
      <c r="M30" s="26">
        <f t="shared" si="2"/>
        <v>646561.11890537804</v>
      </c>
    </row>
    <row r="31" spans="1:13" x14ac:dyDescent="0.3">
      <c r="A31" s="24" t="s">
        <v>75</v>
      </c>
      <c r="B31" s="25">
        <v>79580.56</v>
      </c>
      <c r="C31" s="25">
        <v>-15589.17</v>
      </c>
      <c r="D31" s="25">
        <f t="shared" si="1"/>
        <v>79580.56</v>
      </c>
      <c r="E31" s="25">
        <f t="shared" si="1"/>
        <v>-15589.17</v>
      </c>
      <c r="F31" s="25">
        <f t="shared" si="1"/>
        <v>79580.56</v>
      </c>
      <c r="G31" s="25">
        <f t="shared" si="1"/>
        <v>-15589.17</v>
      </c>
      <c r="H31" s="25">
        <f t="shared" si="1"/>
        <v>79580.56</v>
      </c>
      <c r="I31" s="25">
        <f t="shared" si="1"/>
        <v>-15589.17</v>
      </c>
      <c r="J31" s="25">
        <v>81292.809416577249</v>
      </c>
      <c r="K31" s="25">
        <v>66256.200000000012</v>
      </c>
      <c r="L31" s="25">
        <v>27235.883535000004</v>
      </c>
      <c r="M31" s="26">
        <f t="shared" si="2"/>
        <v>430750.45295157726</v>
      </c>
    </row>
    <row r="32" spans="1:13" x14ac:dyDescent="0.3">
      <c r="A32" s="24" t="s">
        <v>76</v>
      </c>
      <c r="B32" s="25">
        <v>252657.92000000001</v>
      </c>
      <c r="C32" s="25">
        <v>-69087.910000000018</v>
      </c>
      <c r="D32" s="25">
        <f t="shared" si="1"/>
        <v>252657.92000000001</v>
      </c>
      <c r="E32" s="25">
        <f t="shared" si="1"/>
        <v>-69087.910000000018</v>
      </c>
      <c r="F32" s="25">
        <f t="shared" si="1"/>
        <v>252657.92000000001</v>
      </c>
      <c r="G32" s="25">
        <f t="shared" si="1"/>
        <v>-69087.910000000018</v>
      </c>
      <c r="H32" s="25">
        <f t="shared" si="1"/>
        <v>252657.92000000001</v>
      </c>
      <c r="I32" s="25">
        <f t="shared" si="1"/>
        <v>-69087.910000000018</v>
      </c>
      <c r="J32" s="25">
        <v>160961.03209387523</v>
      </c>
      <c r="K32" s="25">
        <v>229987.43999999994</v>
      </c>
      <c r="L32" s="25">
        <v>75660.088245000021</v>
      </c>
      <c r="M32" s="26">
        <f t="shared" si="2"/>
        <v>1200888.6003388751</v>
      </c>
    </row>
    <row r="33" spans="1:13" x14ac:dyDescent="0.3">
      <c r="A33" s="24" t="s">
        <v>77</v>
      </c>
      <c r="B33" s="25">
        <v>87774.45</v>
      </c>
      <c r="C33" s="25">
        <v>-23039.12999999999</v>
      </c>
      <c r="D33" s="25">
        <f t="shared" si="1"/>
        <v>87774.45</v>
      </c>
      <c r="E33" s="25">
        <f t="shared" si="1"/>
        <v>-23039.12999999999</v>
      </c>
      <c r="F33" s="25">
        <f t="shared" si="1"/>
        <v>87774.45</v>
      </c>
      <c r="G33" s="25">
        <f t="shared" si="1"/>
        <v>-23039.12999999999</v>
      </c>
      <c r="H33" s="25">
        <f t="shared" si="1"/>
        <v>87774.45</v>
      </c>
      <c r="I33" s="25">
        <f t="shared" si="1"/>
        <v>-23039.12999999999</v>
      </c>
      <c r="J33" s="25">
        <v>83720.063464714971</v>
      </c>
      <c r="K33" s="25">
        <v>217713.16000000006</v>
      </c>
      <c r="L33" s="25">
        <v>87231.800775000011</v>
      </c>
      <c r="M33" s="26">
        <f t="shared" si="2"/>
        <v>647606.3042397151</v>
      </c>
    </row>
    <row r="34" spans="1:13" x14ac:dyDescent="0.3">
      <c r="A34" s="24" t="s">
        <v>78</v>
      </c>
      <c r="B34" s="25">
        <v>279399.02</v>
      </c>
      <c r="C34" s="25">
        <v>-63527.770000000033</v>
      </c>
      <c r="D34" s="25">
        <f t="shared" si="1"/>
        <v>279399.02</v>
      </c>
      <c r="E34" s="25">
        <f t="shared" si="1"/>
        <v>-63527.770000000033</v>
      </c>
      <c r="F34" s="25">
        <f t="shared" si="1"/>
        <v>279399.02</v>
      </c>
      <c r="G34" s="25">
        <f t="shared" si="1"/>
        <v>-63527.770000000033</v>
      </c>
      <c r="H34" s="25">
        <f t="shared" si="1"/>
        <v>279399.02</v>
      </c>
      <c r="I34" s="25">
        <f t="shared" si="1"/>
        <v>-63527.770000000033</v>
      </c>
      <c r="J34" s="25">
        <v>1240894.5861962156</v>
      </c>
      <c r="K34" s="25">
        <v>184058.19999999995</v>
      </c>
      <c r="L34" s="25">
        <v>434551.0212549991</v>
      </c>
      <c r="M34" s="26">
        <f t="shared" si="2"/>
        <v>2722988.8074512151</v>
      </c>
    </row>
    <row r="35" spans="1:13" x14ac:dyDescent="0.3">
      <c r="A35" s="24" t="s">
        <v>79</v>
      </c>
      <c r="B35" s="25">
        <v>75425.850000000006</v>
      </c>
      <c r="C35" s="25">
        <v>-17703.099999999995</v>
      </c>
      <c r="D35" s="25">
        <f t="shared" si="1"/>
        <v>75425.850000000006</v>
      </c>
      <c r="E35" s="25">
        <f t="shared" si="1"/>
        <v>-17703.099999999995</v>
      </c>
      <c r="F35" s="25">
        <f t="shared" si="1"/>
        <v>75425.850000000006</v>
      </c>
      <c r="G35" s="25">
        <f t="shared" si="1"/>
        <v>-17703.099999999995</v>
      </c>
      <c r="H35" s="25">
        <f t="shared" si="1"/>
        <v>75425.850000000006</v>
      </c>
      <c r="I35" s="25">
        <f t="shared" si="1"/>
        <v>-17703.099999999995</v>
      </c>
      <c r="J35" s="25">
        <v>503791.63231984439</v>
      </c>
      <c r="K35" s="25">
        <v>88085.960000000021</v>
      </c>
      <c r="L35" s="25">
        <v>517888.2727649989</v>
      </c>
      <c r="M35" s="26">
        <f t="shared" si="2"/>
        <v>1340656.8650848435</v>
      </c>
    </row>
    <row r="36" spans="1:13" x14ac:dyDescent="0.3">
      <c r="A36" s="24" t="s">
        <v>236</v>
      </c>
      <c r="B36" s="25">
        <v>81060.760000000009</v>
      </c>
      <c r="C36" s="25">
        <v>-19362.22</v>
      </c>
      <c r="D36" s="25">
        <f t="shared" si="1"/>
        <v>81060.760000000009</v>
      </c>
      <c r="E36" s="25">
        <f t="shared" si="1"/>
        <v>-19362.22</v>
      </c>
      <c r="F36" s="25">
        <f t="shared" si="1"/>
        <v>81060.760000000009</v>
      </c>
      <c r="G36" s="25">
        <f t="shared" si="1"/>
        <v>-19362.22</v>
      </c>
      <c r="H36" s="25">
        <f t="shared" si="1"/>
        <v>81060.760000000009</v>
      </c>
      <c r="I36" s="25">
        <f t="shared" si="1"/>
        <v>-19362.22</v>
      </c>
      <c r="J36" s="25">
        <v>156377.48734804368</v>
      </c>
      <c r="K36" s="25">
        <v>227967.03999999998</v>
      </c>
      <c r="L36" s="25">
        <v>133513.19341500002</v>
      </c>
      <c r="M36" s="26">
        <f t="shared" si="2"/>
        <v>764651.88076304365</v>
      </c>
    </row>
    <row r="37" spans="1:13" x14ac:dyDescent="0.3">
      <c r="A37" s="24" t="s">
        <v>80</v>
      </c>
      <c r="B37" s="25">
        <v>101992.44</v>
      </c>
      <c r="C37" s="25">
        <v>-23788</v>
      </c>
      <c r="D37" s="25">
        <f t="shared" si="1"/>
        <v>101992.44</v>
      </c>
      <c r="E37" s="25">
        <f t="shared" si="1"/>
        <v>-23788</v>
      </c>
      <c r="F37" s="25">
        <f t="shared" si="1"/>
        <v>101992.44</v>
      </c>
      <c r="G37" s="25">
        <f t="shared" si="1"/>
        <v>-23788</v>
      </c>
      <c r="H37" s="25">
        <f t="shared" si="1"/>
        <v>101992.44</v>
      </c>
      <c r="I37" s="25">
        <f t="shared" si="1"/>
        <v>-23788</v>
      </c>
      <c r="J37" s="25">
        <v>932698.19149272912</v>
      </c>
      <c r="K37" s="25">
        <v>111514.92000000001</v>
      </c>
      <c r="L37" s="25">
        <v>754901.31520999223</v>
      </c>
      <c r="M37" s="26">
        <f t="shared" si="2"/>
        <v>2111932.1867027213</v>
      </c>
    </row>
    <row r="38" spans="1:13" x14ac:dyDescent="0.3">
      <c r="A38" s="24" t="s">
        <v>81</v>
      </c>
      <c r="B38" s="25">
        <v>226333.55000000005</v>
      </c>
      <c r="C38" s="25">
        <v>-60278.050000000054</v>
      </c>
      <c r="D38" s="25">
        <f t="shared" si="1"/>
        <v>226333.55000000005</v>
      </c>
      <c r="E38" s="25">
        <f t="shared" si="1"/>
        <v>-60278.050000000054</v>
      </c>
      <c r="F38" s="25">
        <f t="shared" si="1"/>
        <v>226333.55000000005</v>
      </c>
      <c r="G38" s="25">
        <f t="shared" si="1"/>
        <v>-60278.050000000054</v>
      </c>
      <c r="H38" s="25">
        <f t="shared" si="1"/>
        <v>226333.55000000005</v>
      </c>
      <c r="I38" s="25">
        <f t="shared" si="1"/>
        <v>-60278.050000000054</v>
      </c>
      <c r="J38" s="25">
        <v>218615.2315241897</v>
      </c>
      <c r="K38" s="25">
        <v>403259.63999999978</v>
      </c>
      <c r="L38" s="25">
        <v>150213.64687000003</v>
      </c>
      <c r="M38" s="26">
        <f t="shared" si="2"/>
        <v>1436310.5183941897</v>
      </c>
    </row>
    <row r="39" spans="1:13" x14ac:dyDescent="0.3">
      <c r="A39" s="24" t="s">
        <v>82</v>
      </c>
      <c r="B39" s="25">
        <v>491914.30999999994</v>
      </c>
      <c r="C39" s="25">
        <v>-114414.65</v>
      </c>
      <c r="D39" s="25">
        <f t="shared" si="1"/>
        <v>491914.30999999994</v>
      </c>
      <c r="E39" s="25">
        <f t="shared" si="1"/>
        <v>-114414.65</v>
      </c>
      <c r="F39" s="25">
        <f t="shared" si="1"/>
        <v>491914.30999999994</v>
      </c>
      <c r="G39" s="25">
        <f t="shared" si="1"/>
        <v>-114414.65</v>
      </c>
      <c r="H39" s="25">
        <f t="shared" si="1"/>
        <v>491914.30999999994</v>
      </c>
      <c r="I39" s="25">
        <f t="shared" si="1"/>
        <v>-114414.65</v>
      </c>
      <c r="J39" s="25">
        <v>1159695.4808411559</v>
      </c>
      <c r="K39" s="25">
        <v>582686.43999999994</v>
      </c>
      <c r="L39" s="25">
        <v>511397.9540250001</v>
      </c>
      <c r="M39" s="26">
        <f t="shared" si="2"/>
        <v>3763778.5148661556</v>
      </c>
    </row>
    <row r="40" spans="1:13" x14ac:dyDescent="0.3">
      <c r="A40" s="24" t="s">
        <v>83</v>
      </c>
      <c r="B40" s="25">
        <v>13713.400000000001</v>
      </c>
      <c r="C40" s="25">
        <v>-3698.71</v>
      </c>
      <c r="D40" s="25">
        <f t="shared" si="1"/>
        <v>13713.400000000001</v>
      </c>
      <c r="E40" s="25">
        <f t="shared" si="1"/>
        <v>-3698.71</v>
      </c>
      <c r="F40" s="25">
        <f t="shared" si="1"/>
        <v>13713.400000000001</v>
      </c>
      <c r="G40" s="25">
        <f t="shared" si="1"/>
        <v>-3698.71</v>
      </c>
      <c r="H40" s="25">
        <f t="shared" si="1"/>
        <v>13713.400000000001</v>
      </c>
      <c r="I40" s="25">
        <f t="shared" si="1"/>
        <v>-3698.71</v>
      </c>
      <c r="J40" s="25">
        <v>266214.87600369711</v>
      </c>
      <c r="K40" s="25">
        <v>21818.16</v>
      </c>
      <c r="L40" s="25">
        <v>265476.25724500266</v>
      </c>
      <c r="M40" s="26">
        <f t="shared" si="2"/>
        <v>593568.05324869975</v>
      </c>
    </row>
    <row r="41" spans="1:13" x14ac:dyDescent="0.3">
      <c r="A41" s="24" t="s">
        <v>84</v>
      </c>
      <c r="B41" s="25">
        <v>107588.23</v>
      </c>
      <c r="C41" s="25">
        <v>-29863.48000000001</v>
      </c>
      <c r="D41" s="25">
        <f t="shared" si="1"/>
        <v>107588.23</v>
      </c>
      <c r="E41" s="25">
        <f t="shared" si="1"/>
        <v>-29863.48000000001</v>
      </c>
      <c r="F41" s="25">
        <f t="shared" si="1"/>
        <v>107588.23</v>
      </c>
      <c r="G41" s="25">
        <f t="shared" si="1"/>
        <v>-29863.48000000001</v>
      </c>
      <c r="H41" s="25">
        <f t="shared" si="1"/>
        <v>107588.23</v>
      </c>
      <c r="I41" s="25">
        <f t="shared" si="1"/>
        <v>-29863.48000000001</v>
      </c>
      <c r="J41" s="25">
        <v>343204.03233482764</v>
      </c>
      <c r="K41" s="25">
        <v>298299.15999999997</v>
      </c>
      <c r="L41" s="25">
        <v>328345.72403000033</v>
      </c>
      <c r="M41" s="26">
        <f t="shared" si="2"/>
        <v>1280747.9163648279</v>
      </c>
    </row>
    <row r="42" spans="1:13" x14ac:dyDescent="0.3">
      <c r="A42" s="24" t="s">
        <v>85</v>
      </c>
      <c r="B42" s="25">
        <v>120016.33000000002</v>
      </c>
      <c r="C42" s="25">
        <v>-30059.89</v>
      </c>
      <c r="D42" s="25">
        <f t="shared" si="1"/>
        <v>120016.33000000002</v>
      </c>
      <c r="E42" s="25">
        <f t="shared" si="1"/>
        <v>-30059.89</v>
      </c>
      <c r="F42" s="25">
        <f t="shared" si="1"/>
        <v>120016.33000000002</v>
      </c>
      <c r="G42" s="25">
        <f t="shared" si="1"/>
        <v>-30059.89</v>
      </c>
      <c r="H42" s="25">
        <f t="shared" si="1"/>
        <v>120016.33000000002</v>
      </c>
      <c r="I42" s="25">
        <f t="shared" si="1"/>
        <v>-30059.89</v>
      </c>
      <c r="J42" s="25">
        <v>88454.200449558688</v>
      </c>
      <c r="K42" s="25">
        <v>91130.239999999991</v>
      </c>
      <c r="L42" s="25">
        <v>30690.856735000008</v>
      </c>
      <c r="M42" s="26">
        <f t="shared" si="2"/>
        <v>570101.05718455871</v>
      </c>
    </row>
    <row r="43" spans="1:13" x14ac:dyDescent="0.3">
      <c r="A43" s="24" t="s">
        <v>86</v>
      </c>
      <c r="B43" s="25">
        <v>371087.77000000014</v>
      </c>
      <c r="C43" s="25">
        <v>-92256.44000000009</v>
      </c>
      <c r="D43" s="25">
        <f t="shared" si="1"/>
        <v>371087.77000000014</v>
      </c>
      <c r="E43" s="25">
        <f t="shared" si="1"/>
        <v>-92256.44000000009</v>
      </c>
      <c r="F43" s="25">
        <f t="shared" si="1"/>
        <v>371087.77000000014</v>
      </c>
      <c r="G43" s="25">
        <f t="shared" si="1"/>
        <v>-92256.44000000009</v>
      </c>
      <c r="H43" s="25">
        <f t="shared" si="1"/>
        <v>371087.77000000014</v>
      </c>
      <c r="I43" s="25">
        <f t="shared" si="1"/>
        <v>-92256.44000000009</v>
      </c>
      <c r="J43" s="25">
        <v>914898.57795477915</v>
      </c>
      <c r="K43" s="25">
        <v>797743.71999999962</v>
      </c>
      <c r="L43" s="25">
        <v>772474.82955498318</v>
      </c>
      <c r="M43" s="26">
        <f t="shared" si="2"/>
        <v>3600442.4475097619</v>
      </c>
    </row>
    <row r="44" spans="1:13" x14ac:dyDescent="0.3">
      <c r="A44" s="24" t="s">
        <v>87</v>
      </c>
      <c r="B44" s="25">
        <v>113896.35999999999</v>
      </c>
      <c r="C44" s="25">
        <v>-26190.979999999996</v>
      </c>
      <c r="D44" s="25">
        <f t="shared" si="1"/>
        <v>113896.35999999999</v>
      </c>
      <c r="E44" s="25">
        <f t="shared" si="1"/>
        <v>-26190.979999999996</v>
      </c>
      <c r="F44" s="25">
        <f t="shared" si="1"/>
        <v>113896.35999999999</v>
      </c>
      <c r="G44" s="25">
        <f t="shared" si="1"/>
        <v>-26190.979999999996</v>
      </c>
      <c r="H44" s="25">
        <f t="shared" si="1"/>
        <v>113896.35999999999</v>
      </c>
      <c r="I44" s="25">
        <f t="shared" si="1"/>
        <v>-26190.979999999996</v>
      </c>
      <c r="J44" s="25">
        <v>114876.57957793187</v>
      </c>
      <c r="K44" s="25">
        <v>88266.200000000012</v>
      </c>
      <c r="L44" s="25">
        <v>34581.14317000001</v>
      </c>
      <c r="M44" s="26">
        <f t="shared" si="2"/>
        <v>588545.44274793193</v>
      </c>
    </row>
    <row r="45" spans="1:13" x14ac:dyDescent="0.3">
      <c r="A45" s="24" t="s">
        <v>88</v>
      </c>
      <c r="B45" s="25">
        <v>224404.49000000017</v>
      </c>
      <c r="C45" s="25">
        <v>-61053.140000000159</v>
      </c>
      <c r="D45" s="25">
        <f t="shared" si="1"/>
        <v>224404.49000000017</v>
      </c>
      <c r="E45" s="25">
        <f t="shared" si="1"/>
        <v>-61053.140000000159</v>
      </c>
      <c r="F45" s="25">
        <f t="shared" si="1"/>
        <v>224404.49000000017</v>
      </c>
      <c r="G45" s="25">
        <f t="shared" si="1"/>
        <v>-61053.140000000159</v>
      </c>
      <c r="H45" s="25">
        <f t="shared" si="1"/>
        <v>224404.49000000017</v>
      </c>
      <c r="I45" s="25">
        <f t="shared" si="1"/>
        <v>-61053.140000000159</v>
      </c>
      <c r="J45" s="25">
        <v>169366.82845007483</v>
      </c>
      <c r="K45" s="25">
        <v>399357.31999999948</v>
      </c>
      <c r="L45" s="25">
        <v>119959.55205500002</v>
      </c>
      <c r="M45" s="26">
        <f t="shared" si="2"/>
        <v>1342089.1005050747</v>
      </c>
    </row>
    <row r="46" spans="1:13" x14ac:dyDescent="0.3">
      <c r="A46" s="24" t="s">
        <v>89</v>
      </c>
      <c r="B46" s="25">
        <v>13306.980000000001</v>
      </c>
      <c r="C46" s="25">
        <v>-3141.9799999999996</v>
      </c>
      <c r="D46" s="25">
        <f t="shared" si="1"/>
        <v>13306.980000000001</v>
      </c>
      <c r="E46" s="25">
        <f t="shared" si="1"/>
        <v>-3141.9799999999996</v>
      </c>
      <c r="F46" s="25">
        <f t="shared" si="1"/>
        <v>13306.980000000001</v>
      </c>
      <c r="G46" s="25">
        <f t="shared" si="1"/>
        <v>-3141.9799999999996</v>
      </c>
      <c r="H46" s="25">
        <f t="shared" si="1"/>
        <v>13306.980000000001</v>
      </c>
      <c r="I46" s="25">
        <f t="shared" si="1"/>
        <v>-3141.9799999999996</v>
      </c>
      <c r="J46" s="25">
        <v>557240.56684604229</v>
      </c>
      <c r="K46" s="25">
        <v>26170.760000000002</v>
      </c>
      <c r="L46" s="25">
        <v>316161.99732000072</v>
      </c>
      <c r="M46" s="26">
        <f t="shared" si="2"/>
        <v>940233.32416604296</v>
      </c>
    </row>
    <row r="47" spans="1:13" x14ac:dyDescent="0.3">
      <c r="A47" s="24" t="s">
        <v>90</v>
      </c>
      <c r="B47" s="25">
        <v>589931</v>
      </c>
      <c r="C47" s="25">
        <v>-156097.02000000002</v>
      </c>
      <c r="D47" s="25">
        <f t="shared" si="1"/>
        <v>589931</v>
      </c>
      <c r="E47" s="25">
        <f t="shared" si="1"/>
        <v>-156097.02000000002</v>
      </c>
      <c r="F47" s="25">
        <f t="shared" si="1"/>
        <v>589931</v>
      </c>
      <c r="G47" s="25">
        <f t="shared" si="1"/>
        <v>-156097.02000000002</v>
      </c>
      <c r="H47" s="25">
        <f t="shared" si="1"/>
        <v>589931</v>
      </c>
      <c r="I47" s="25">
        <f t="shared" si="1"/>
        <v>-156097.02000000002</v>
      </c>
      <c r="J47" s="25">
        <v>303642.93721122824</v>
      </c>
      <c r="K47" s="25">
        <v>368652.6</v>
      </c>
      <c r="L47" s="25">
        <v>94806.634825000016</v>
      </c>
      <c r="M47" s="26">
        <f t="shared" si="2"/>
        <v>2502438.0920362282</v>
      </c>
    </row>
    <row r="48" spans="1:13" x14ac:dyDescent="0.3">
      <c r="A48" s="24" t="s">
        <v>91</v>
      </c>
      <c r="B48" s="25">
        <v>64376.17</v>
      </c>
      <c r="C48" s="25">
        <v>-16868.529999999995</v>
      </c>
      <c r="D48" s="25">
        <f t="shared" si="1"/>
        <v>64376.17</v>
      </c>
      <c r="E48" s="25">
        <f t="shared" si="1"/>
        <v>-16868.529999999995</v>
      </c>
      <c r="F48" s="25">
        <f t="shared" si="1"/>
        <v>64376.17</v>
      </c>
      <c r="G48" s="25">
        <f t="shared" si="1"/>
        <v>-16868.529999999995</v>
      </c>
      <c r="H48" s="25">
        <f t="shared" si="1"/>
        <v>64376.17</v>
      </c>
      <c r="I48" s="25">
        <f t="shared" si="1"/>
        <v>-16868.529999999995</v>
      </c>
      <c r="J48" s="25">
        <v>83965.673880794566</v>
      </c>
      <c r="K48" s="25">
        <v>104211.72</v>
      </c>
      <c r="L48" s="25">
        <v>49951.772780000007</v>
      </c>
      <c r="M48" s="26">
        <f t="shared" si="2"/>
        <v>428159.72666079458</v>
      </c>
    </row>
    <row r="49" spans="1:13" x14ac:dyDescent="0.3">
      <c r="A49" s="24" t="s">
        <v>92</v>
      </c>
      <c r="B49" s="25">
        <v>45706.990000000005</v>
      </c>
      <c r="C49" s="25">
        <v>-11369.02</v>
      </c>
      <c r="D49" s="25">
        <f t="shared" si="1"/>
        <v>45706.990000000005</v>
      </c>
      <c r="E49" s="25">
        <f t="shared" si="1"/>
        <v>-11369.02</v>
      </c>
      <c r="F49" s="25">
        <f t="shared" si="1"/>
        <v>45706.990000000005</v>
      </c>
      <c r="G49" s="25">
        <f t="shared" si="1"/>
        <v>-11369.02</v>
      </c>
      <c r="H49" s="25">
        <f t="shared" si="1"/>
        <v>45706.990000000005</v>
      </c>
      <c r="I49" s="25">
        <f t="shared" si="1"/>
        <v>-11369.02</v>
      </c>
      <c r="J49" s="25">
        <v>58803.422614025199</v>
      </c>
      <c r="K49" s="25">
        <v>36896.28</v>
      </c>
      <c r="L49" s="25">
        <v>17116.811145000003</v>
      </c>
      <c r="M49" s="26">
        <f t="shared" si="2"/>
        <v>250168.39375902526</v>
      </c>
    </row>
    <row r="50" spans="1:13" x14ac:dyDescent="0.3">
      <c r="A50" s="24" t="s">
        <v>93</v>
      </c>
      <c r="B50" s="25">
        <v>153482.34</v>
      </c>
      <c r="C50" s="25">
        <v>-39885.1</v>
      </c>
      <c r="D50" s="25">
        <f t="shared" si="1"/>
        <v>153482.34</v>
      </c>
      <c r="E50" s="25">
        <f t="shared" si="1"/>
        <v>-39885.1</v>
      </c>
      <c r="F50" s="25">
        <f t="shared" si="1"/>
        <v>153482.34</v>
      </c>
      <c r="G50" s="25">
        <f t="shared" si="1"/>
        <v>-39885.1</v>
      </c>
      <c r="H50" s="25">
        <f t="shared" si="1"/>
        <v>153482.34</v>
      </c>
      <c r="I50" s="25">
        <f t="shared" si="1"/>
        <v>-39885.1</v>
      </c>
      <c r="J50" s="25">
        <v>774965.6598305041</v>
      </c>
      <c r="K50" s="25">
        <v>172485.72000000003</v>
      </c>
      <c r="L50" s="25">
        <v>384809.55821500218</v>
      </c>
      <c r="M50" s="26">
        <f t="shared" si="2"/>
        <v>1786649.8980455063</v>
      </c>
    </row>
    <row r="51" spans="1:13" x14ac:dyDescent="0.3">
      <c r="A51" s="24" t="s">
        <v>94</v>
      </c>
      <c r="B51" s="25">
        <v>16252.539999999999</v>
      </c>
      <c r="C51" s="25">
        <v>-3136.8500000000004</v>
      </c>
      <c r="D51" s="25">
        <f t="shared" si="1"/>
        <v>16252.539999999999</v>
      </c>
      <c r="E51" s="25">
        <f t="shared" si="1"/>
        <v>-3136.8500000000004</v>
      </c>
      <c r="F51" s="25">
        <f t="shared" si="1"/>
        <v>16252.539999999999</v>
      </c>
      <c r="G51" s="25">
        <f t="shared" ref="G51:I91" si="3">E51</f>
        <v>-3136.8500000000004</v>
      </c>
      <c r="H51" s="25">
        <f t="shared" si="3"/>
        <v>16252.539999999999</v>
      </c>
      <c r="I51" s="25">
        <f t="shared" si="3"/>
        <v>-3136.8500000000004</v>
      </c>
      <c r="J51" s="25">
        <v>17649.419729829035</v>
      </c>
      <c r="K51" s="25">
        <v>29866.640000000003</v>
      </c>
      <c r="L51" s="25">
        <v>9977.4155250000022</v>
      </c>
      <c r="M51" s="26">
        <f t="shared" si="2"/>
        <v>109956.23525482904</v>
      </c>
    </row>
    <row r="52" spans="1:13" x14ac:dyDescent="0.3">
      <c r="A52" s="24" t="s">
        <v>95</v>
      </c>
      <c r="B52" s="25">
        <v>188877.14000000007</v>
      </c>
      <c r="C52" s="25">
        <v>-52283.870000000083</v>
      </c>
      <c r="D52" s="25">
        <f t="shared" ref="D52:F91" si="4">B52</f>
        <v>188877.14000000007</v>
      </c>
      <c r="E52" s="25">
        <f t="shared" si="4"/>
        <v>-52283.870000000083</v>
      </c>
      <c r="F52" s="25">
        <f t="shared" si="4"/>
        <v>188877.14000000007</v>
      </c>
      <c r="G52" s="25">
        <f t="shared" si="3"/>
        <v>-52283.870000000083</v>
      </c>
      <c r="H52" s="25">
        <f t="shared" si="3"/>
        <v>188877.14000000007</v>
      </c>
      <c r="I52" s="25">
        <f t="shared" si="3"/>
        <v>-52283.870000000083</v>
      </c>
      <c r="J52" s="25">
        <v>285878.00077105185</v>
      </c>
      <c r="K52" s="25">
        <v>638878.55999999959</v>
      </c>
      <c r="L52" s="25">
        <v>173366.18306000004</v>
      </c>
      <c r="M52" s="26">
        <f t="shared" si="2"/>
        <v>1644495.8238310514</v>
      </c>
    </row>
    <row r="53" spans="1:13" x14ac:dyDescent="0.3">
      <c r="A53" s="24" t="s">
        <v>96</v>
      </c>
      <c r="B53" s="25">
        <v>32057.99</v>
      </c>
      <c r="C53" s="25">
        <v>-6986.4499999999989</v>
      </c>
      <c r="D53" s="25">
        <f t="shared" si="4"/>
        <v>32057.99</v>
      </c>
      <c r="E53" s="25">
        <f t="shared" si="4"/>
        <v>-6986.4499999999989</v>
      </c>
      <c r="F53" s="25">
        <f t="shared" si="4"/>
        <v>32057.99</v>
      </c>
      <c r="G53" s="25">
        <f t="shared" si="3"/>
        <v>-6986.4499999999989</v>
      </c>
      <c r="H53" s="25">
        <f t="shared" si="3"/>
        <v>32057.99</v>
      </c>
      <c r="I53" s="25">
        <f t="shared" si="3"/>
        <v>-6986.4499999999989</v>
      </c>
      <c r="J53" s="25">
        <v>28517.10129557343</v>
      </c>
      <c r="K53" s="25">
        <v>9715.2800000000007</v>
      </c>
      <c r="L53" s="25">
        <v>4302.7707450000007</v>
      </c>
      <c r="M53" s="26">
        <f t="shared" si="2"/>
        <v>142821.31204057345</v>
      </c>
    </row>
    <row r="54" spans="1:13" x14ac:dyDescent="0.3">
      <c r="A54" s="24" t="s">
        <v>97</v>
      </c>
      <c r="B54" s="25">
        <v>44374.66</v>
      </c>
      <c r="C54" s="25">
        <v>-9820.99</v>
      </c>
      <c r="D54" s="25">
        <f t="shared" si="4"/>
        <v>44374.66</v>
      </c>
      <c r="E54" s="25">
        <f t="shared" si="4"/>
        <v>-9820.99</v>
      </c>
      <c r="F54" s="25">
        <f t="shared" si="4"/>
        <v>44374.66</v>
      </c>
      <c r="G54" s="25">
        <f t="shared" si="3"/>
        <v>-9820.99</v>
      </c>
      <c r="H54" s="25">
        <f t="shared" si="3"/>
        <v>44374.66</v>
      </c>
      <c r="I54" s="25">
        <f t="shared" si="3"/>
        <v>-9820.99</v>
      </c>
      <c r="J54" s="25">
        <v>36695.74094637495</v>
      </c>
      <c r="K54" s="25">
        <v>45267.12</v>
      </c>
      <c r="L54" s="25">
        <v>15542.126320000003</v>
      </c>
      <c r="M54" s="26">
        <f t="shared" si="2"/>
        <v>235719.66726637498</v>
      </c>
    </row>
    <row r="55" spans="1:13" x14ac:dyDescent="0.3">
      <c r="A55" s="24" t="s">
        <v>98</v>
      </c>
      <c r="B55" s="25">
        <v>93445.03</v>
      </c>
      <c r="C55" s="25">
        <v>-23479.129999999997</v>
      </c>
      <c r="D55" s="25">
        <f t="shared" si="4"/>
        <v>93445.03</v>
      </c>
      <c r="E55" s="25">
        <f t="shared" si="4"/>
        <v>-23479.129999999997</v>
      </c>
      <c r="F55" s="25">
        <f t="shared" si="4"/>
        <v>93445.03</v>
      </c>
      <c r="G55" s="25">
        <f t="shared" si="3"/>
        <v>-23479.129999999997</v>
      </c>
      <c r="H55" s="25">
        <f t="shared" si="3"/>
        <v>93445.03</v>
      </c>
      <c r="I55" s="25">
        <f t="shared" si="3"/>
        <v>-23479.129999999997</v>
      </c>
      <c r="J55" s="25">
        <v>87973.916207872797</v>
      </c>
      <c r="K55" s="25">
        <v>79082.679999999993</v>
      </c>
      <c r="L55" s="25">
        <v>28584.218355000008</v>
      </c>
      <c r="M55" s="26">
        <f t="shared" si="2"/>
        <v>475504.41456287279</v>
      </c>
    </row>
    <row r="56" spans="1:13" x14ac:dyDescent="0.3">
      <c r="A56" s="24" t="s">
        <v>99</v>
      </c>
      <c r="B56" s="25">
        <v>81591.72</v>
      </c>
      <c r="C56" s="25">
        <v>-17915.099999999999</v>
      </c>
      <c r="D56" s="25">
        <f t="shared" si="4"/>
        <v>81591.72</v>
      </c>
      <c r="E56" s="25">
        <f t="shared" si="4"/>
        <v>-17915.099999999999</v>
      </c>
      <c r="F56" s="25">
        <f t="shared" si="4"/>
        <v>81591.72</v>
      </c>
      <c r="G56" s="25">
        <f t="shared" si="3"/>
        <v>-17915.099999999999</v>
      </c>
      <c r="H56" s="25">
        <f t="shared" si="3"/>
        <v>81591.72</v>
      </c>
      <c r="I56" s="25">
        <f t="shared" si="3"/>
        <v>-17915.099999999999</v>
      </c>
      <c r="J56" s="25">
        <v>62781.525507179336</v>
      </c>
      <c r="K56" s="25">
        <v>43225.399999999994</v>
      </c>
      <c r="L56" s="25">
        <v>17815.210175000004</v>
      </c>
      <c r="M56" s="26">
        <f t="shared" si="2"/>
        <v>378528.61568217934</v>
      </c>
    </row>
    <row r="57" spans="1:13" x14ac:dyDescent="0.3">
      <c r="A57" s="24" t="s">
        <v>100</v>
      </c>
      <c r="B57" s="25">
        <v>14717.77</v>
      </c>
      <c r="C57" s="25">
        <v>-3684.7600000000007</v>
      </c>
      <c r="D57" s="25">
        <f t="shared" si="4"/>
        <v>14717.77</v>
      </c>
      <c r="E57" s="25">
        <f t="shared" si="4"/>
        <v>-3684.7600000000007</v>
      </c>
      <c r="F57" s="25">
        <f t="shared" si="4"/>
        <v>14717.77</v>
      </c>
      <c r="G57" s="25">
        <f t="shared" si="3"/>
        <v>-3684.7600000000007</v>
      </c>
      <c r="H57" s="25">
        <f t="shared" si="3"/>
        <v>14717.77</v>
      </c>
      <c r="I57" s="25">
        <f t="shared" si="3"/>
        <v>-3684.7600000000007</v>
      </c>
      <c r="J57" s="25">
        <v>400013.96493350482</v>
      </c>
      <c r="K57" s="25">
        <v>59116.56</v>
      </c>
      <c r="L57" s="25">
        <v>395599.40383999597</v>
      </c>
      <c r="M57" s="26">
        <f t="shared" si="2"/>
        <v>898861.96877350076</v>
      </c>
    </row>
    <row r="58" spans="1:13" x14ac:dyDescent="0.3">
      <c r="A58" s="24" t="s">
        <v>101</v>
      </c>
      <c r="B58" s="25">
        <v>14248.33</v>
      </c>
      <c r="C58" s="25">
        <v>-3461.3100000000004</v>
      </c>
      <c r="D58" s="25">
        <f t="shared" si="4"/>
        <v>14248.33</v>
      </c>
      <c r="E58" s="25">
        <f t="shared" si="4"/>
        <v>-3461.3100000000004</v>
      </c>
      <c r="F58" s="25">
        <f t="shared" si="4"/>
        <v>14248.33</v>
      </c>
      <c r="G58" s="25">
        <f t="shared" si="3"/>
        <v>-3461.3100000000004</v>
      </c>
      <c r="H58" s="25">
        <f t="shared" si="3"/>
        <v>14248.33</v>
      </c>
      <c r="I58" s="25">
        <f t="shared" si="3"/>
        <v>-3461.3100000000004</v>
      </c>
      <c r="J58" s="25">
        <v>110318.95680540011</v>
      </c>
      <c r="K58" s="25">
        <v>55459.44</v>
      </c>
      <c r="L58" s="25">
        <v>98723.060860000449</v>
      </c>
      <c r="M58" s="26">
        <f t="shared" si="2"/>
        <v>307649.53766540054</v>
      </c>
    </row>
    <row r="59" spans="1:13" x14ac:dyDescent="0.3">
      <c r="A59" s="24" t="s">
        <v>102</v>
      </c>
      <c r="B59" s="25">
        <v>25152.520000000011</v>
      </c>
      <c r="C59" s="25">
        <v>-6962.7100000000164</v>
      </c>
      <c r="D59" s="25">
        <f t="shared" si="4"/>
        <v>25152.520000000011</v>
      </c>
      <c r="E59" s="25">
        <f t="shared" si="4"/>
        <v>-6962.7100000000164</v>
      </c>
      <c r="F59" s="25">
        <f t="shared" si="4"/>
        <v>25152.520000000011</v>
      </c>
      <c r="G59" s="25">
        <f t="shared" si="3"/>
        <v>-6962.7100000000164</v>
      </c>
      <c r="H59" s="25">
        <f t="shared" si="3"/>
        <v>25152.520000000011</v>
      </c>
      <c r="I59" s="25">
        <f t="shared" si="3"/>
        <v>-6962.7100000000164</v>
      </c>
      <c r="J59" s="25">
        <v>446353.28500006936</v>
      </c>
      <c r="K59" s="25">
        <v>140800.67999999993</v>
      </c>
      <c r="L59" s="25">
        <v>585502.31712499366</v>
      </c>
      <c r="M59" s="26">
        <f t="shared" si="2"/>
        <v>1245415.522125063</v>
      </c>
    </row>
    <row r="60" spans="1:13" x14ac:dyDescent="0.3">
      <c r="A60" s="24" t="s">
        <v>103</v>
      </c>
      <c r="B60" s="25">
        <v>327749.12000000005</v>
      </c>
      <c r="C60" s="25">
        <v>-85440.43</v>
      </c>
      <c r="D60" s="25">
        <f t="shared" si="4"/>
        <v>327749.12000000005</v>
      </c>
      <c r="E60" s="25">
        <f t="shared" si="4"/>
        <v>-85440.43</v>
      </c>
      <c r="F60" s="25">
        <f t="shared" si="4"/>
        <v>327749.12000000005</v>
      </c>
      <c r="G60" s="25">
        <f t="shared" si="3"/>
        <v>-85440.43</v>
      </c>
      <c r="H60" s="25">
        <f t="shared" si="3"/>
        <v>327749.12000000005</v>
      </c>
      <c r="I60" s="25">
        <f t="shared" si="3"/>
        <v>-85440.43</v>
      </c>
      <c r="J60" s="25">
        <v>1815146.6753209517</v>
      </c>
      <c r="K60" s="25">
        <v>353793.4800000001</v>
      </c>
      <c r="L60" s="25">
        <v>831156.84482494078</v>
      </c>
      <c r="M60" s="26">
        <f t="shared" si="2"/>
        <v>3969331.7601458929</v>
      </c>
    </row>
    <row r="61" spans="1:13" x14ac:dyDescent="0.3">
      <c r="A61" s="24" t="s">
        <v>104</v>
      </c>
      <c r="B61" s="25">
        <v>48354.929999999993</v>
      </c>
      <c r="C61" s="25">
        <v>-11560.579999999994</v>
      </c>
      <c r="D61" s="25">
        <f t="shared" si="4"/>
        <v>48354.929999999993</v>
      </c>
      <c r="E61" s="25">
        <f t="shared" si="4"/>
        <v>-11560.579999999994</v>
      </c>
      <c r="F61" s="25">
        <f t="shared" si="4"/>
        <v>48354.929999999993</v>
      </c>
      <c r="G61" s="25">
        <f t="shared" si="3"/>
        <v>-11560.579999999994</v>
      </c>
      <c r="H61" s="25">
        <f t="shared" si="3"/>
        <v>48354.929999999993</v>
      </c>
      <c r="I61" s="25">
        <f t="shared" si="3"/>
        <v>-11560.579999999994</v>
      </c>
      <c r="J61" s="25">
        <v>47250.455634520549</v>
      </c>
      <c r="K61" s="25">
        <v>101372.76000000001</v>
      </c>
      <c r="L61" s="25">
        <v>30165.482305000005</v>
      </c>
      <c r="M61" s="26">
        <f t="shared" si="2"/>
        <v>325966.09793952061</v>
      </c>
    </row>
    <row r="62" spans="1:13" x14ac:dyDescent="0.3">
      <c r="A62" s="24" t="s">
        <v>105</v>
      </c>
      <c r="B62" s="25">
        <v>47321.74</v>
      </c>
      <c r="C62" s="25">
        <v>-11443</v>
      </c>
      <c r="D62" s="25">
        <f t="shared" si="4"/>
        <v>47321.74</v>
      </c>
      <c r="E62" s="25">
        <f t="shared" si="4"/>
        <v>-11443</v>
      </c>
      <c r="F62" s="25">
        <f t="shared" si="4"/>
        <v>47321.74</v>
      </c>
      <c r="G62" s="25">
        <f t="shared" si="3"/>
        <v>-11443</v>
      </c>
      <c r="H62" s="25">
        <f t="shared" si="3"/>
        <v>47321.74</v>
      </c>
      <c r="I62" s="25">
        <f t="shared" si="3"/>
        <v>-11443</v>
      </c>
      <c r="J62" s="25">
        <v>76663.529097701758</v>
      </c>
      <c r="K62" s="25">
        <v>42617.440000000002</v>
      </c>
      <c r="L62" s="25">
        <v>28564.233145000006</v>
      </c>
      <c r="M62" s="26">
        <f t="shared" si="2"/>
        <v>291360.16224270174</v>
      </c>
    </row>
    <row r="63" spans="1:13" x14ac:dyDescent="0.3">
      <c r="A63" s="24" t="s">
        <v>106</v>
      </c>
      <c r="B63" s="25">
        <v>231522.99000000002</v>
      </c>
      <c r="C63" s="25">
        <v>-58132.639999999992</v>
      </c>
      <c r="D63" s="25">
        <f t="shared" si="4"/>
        <v>231522.99000000002</v>
      </c>
      <c r="E63" s="25">
        <f t="shared" si="4"/>
        <v>-58132.639999999992</v>
      </c>
      <c r="F63" s="25">
        <f t="shared" si="4"/>
        <v>231522.99000000002</v>
      </c>
      <c r="G63" s="25">
        <f t="shared" si="3"/>
        <v>-58132.639999999992</v>
      </c>
      <c r="H63" s="25">
        <f t="shared" si="3"/>
        <v>231522.99000000002</v>
      </c>
      <c r="I63" s="25">
        <f t="shared" si="3"/>
        <v>-58132.639999999992</v>
      </c>
      <c r="J63" s="25">
        <v>188748.17343228112</v>
      </c>
      <c r="K63" s="25">
        <v>309171.64</v>
      </c>
      <c r="L63" s="25">
        <v>114621.60773000003</v>
      </c>
      <c r="M63" s="26">
        <f t="shared" si="2"/>
        <v>1306102.8211622813</v>
      </c>
    </row>
    <row r="64" spans="1:13" x14ac:dyDescent="0.3">
      <c r="A64" s="24" t="s">
        <v>107</v>
      </c>
      <c r="B64" s="25">
        <v>540563.25</v>
      </c>
      <c r="C64" s="25">
        <v>-147406.22000000003</v>
      </c>
      <c r="D64" s="25">
        <f t="shared" si="4"/>
        <v>540563.25</v>
      </c>
      <c r="E64" s="25">
        <f t="shared" si="4"/>
        <v>-147406.22000000003</v>
      </c>
      <c r="F64" s="25">
        <f t="shared" si="4"/>
        <v>540563.25</v>
      </c>
      <c r="G64" s="25">
        <f t="shared" si="3"/>
        <v>-147406.22000000003</v>
      </c>
      <c r="H64" s="25">
        <f t="shared" si="3"/>
        <v>540563.25</v>
      </c>
      <c r="I64" s="25">
        <f t="shared" si="3"/>
        <v>-147406.22000000003</v>
      </c>
      <c r="J64" s="25">
        <v>463212.91858202143</v>
      </c>
      <c r="K64" s="25">
        <v>517271.91999999987</v>
      </c>
      <c r="L64" s="25">
        <v>258567.91052499745</v>
      </c>
      <c r="M64" s="26">
        <f t="shared" si="2"/>
        <v>2811680.8691070187</v>
      </c>
    </row>
    <row r="65" spans="1:13" x14ac:dyDescent="0.3">
      <c r="A65" s="24" t="s">
        <v>108</v>
      </c>
      <c r="B65" s="25">
        <v>61956.299999999988</v>
      </c>
      <c r="C65" s="25">
        <v>-15543.66</v>
      </c>
      <c r="D65" s="25">
        <f t="shared" si="4"/>
        <v>61956.299999999988</v>
      </c>
      <c r="E65" s="25">
        <f t="shared" si="4"/>
        <v>-15543.66</v>
      </c>
      <c r="F65" s="25">
        <f t="shared" si="4"/>
        <v>61956.299999999988</v>
      </c>
      <c r="G65" s="25">
        <f t="shared" si="3"/>
        <v>-15543.66</v>
      </c>
      <c r="H65" s="25">
        <f t="shared" si="3"/>
        <v>61956.299999999988</v>
      </c>
      <c r="I65" s="25">
        <f t="shared" si="3"/>
        <v>-15543.66</v>
      </c>
      <c r="J65" s="25">
        <v>37573.861688394856</v>
      </c>
      <c r="K65" s="25">
        <v>64689.48000000001</v>
      </c>
      <c r="L65" s="25">
        <v>12469.657060000001</v>
      </c>
      <c r="M65" s="26">
        <f t="shared" si="2"/>
        <v>300383.55874839483</v>
      </c>
    </row>
    <row r="66" spans="1:13" x14ac:dyDescent="0.3">
      <c r="A66" s="24" t="s">
        <v>109</v>
      </c>
      <c r="B66" s="25">
        <v>306624.51</v>
      </c>
      <c r="C66" s="25">
        <v>-79041.499999999985</v>
      </c>
      <c r="D66" s="25">
        <f t="shared" si="4"/>
        <v>306624.51</v>
      </c>
      <c r="E66" s="25">
        <f t="shared" si="4"/>
        <v>-79041.499999999985</v>
      </c>
      <c r="F66" s="25">
        <f t="shared" si="4"/>
        <v>306624.51</v>
      </c>
      <c r="G66" s="25">
        <f t="shared" si="3"/>
        <v>-79041.499999999985</v>
      </c>
      <c r="H66" s="25">
        <f t="shared" si="3"/>
        <v>306624.51</v>
      </c>
      <c r="I66" s="25">
        <f t="shared" si="3"/>
        <v>-79041.499999999985</v>
      </c>
      <c r="J66" s="25">
        <v>126717.74113006775</v>
      </c>
      <c r="K66" s="25">
        <v>488177.88</v>
      </c>
      <c r="L66" s="25">
        <v>99788.74430000002</v>
      </c>
      <c r="M66" s="26">
        <f t="shared" si="2"/>
        <v>1625016.4054300678</v>
      </c>
    </row>
    <row r="67" spans="1:13" x14ac:dyDescent="0.3">
      <c r="A67" s="24" t="s">
        <v>110</v>
      </c>
      <c r="B67" s="25">
        <v>222322.28</v>
      </c>
      <c r="C67" s="25">
        <v>-59507.409999999989</v>
      </c>
      <c r="D67" s="25">
        <f t="shared" si="4"/>
        <v>222322.28</v>
      </c>
      <c r="E67" s="25">
        <f t="shared" si="4"/>
        <v>-59507.409999999989</v>
      </c>
      <c r="F67" s="25">
        <f t="shared" si="4"/>
        <v>222322.28</v>
      </c>
      <c r="G67" s="25">
        <f t="shared" si="3"/>
        <v>-59507.409999999989</v>
      </c>
      <c r="H67" s="25">
        <f t="shared" si="3"/>
        <v>222322.28</v>
      </c>
      <c r="I67" s="25">
        <f t="shared" si="3"/>
        <v>-59507.409999999989</v>
      </c>
      <c r="J67" s="25">
        <v>738588.76211395755</v>
      </c>
      <c r="K67" s="25">
        <v>187397.72</v>
      </c>
      <c r="L67" s="25">
        <v>317105.4653599998</v>
      </c>
      <c r="M67" s="26">
        <f t="shared" si="2"/>
        <v>1894351.4274739574</v>
      </c>
    </row>
    <row r="68" spans="1:13" x14ac:dyDescent="0.3">
      <c r="A68" s="24" t="s">
        <v>111</v>
      </c>
      <c r="B68" s="25">
        <v>5145.7000000000007</v>
      </c>
      <c r="C68" s="25">
        <v>-1160.4700000000003</v>
      </c>
      <c r="D68" s="25">
        <f t="shared" si="4"/>
        <v>5145.7000000000007</v>
      </c>
      <c r="E68" s="25">
        <f t="shared" si="4"/>
        <v>-1160.4700000000003</v>
      </c>
      <c r="F68" s="25">
        <f t="shared" si="4"/>
        <v>5145.7000000000007</v>
      </c>
      <c r="G68" s="25">
        <f t="shared" si="3"/>
        <v>-1160.4700000000003</v>
      </c>
      <c r="H68" s="25">
        <f t="shared" si="3"/>
        <v>5145.7000000000007</v>
      </c>
      <c r="I68" s="25">
        <f t="shared" si="3"/>
        <v>-1160.4700000000003</v>
      </c>
      <c r="J68" s="25">
        <v>18024.045682594413</v>
      </c>
      <c r="K68" s="25">
        <v>1745</v>
      </c>
      <c r="L68" s="25">
        <v>2177.9024400000003</v>
      </c>
      <c r="M68" s="26">
        <f t="shared" si="2"/>
        <v>37887.868122594409</v>
      </c>
    </row>
    <row r="69" spans="1:13" x14ac:dyDescent="0.3">
      <c r="A69" s="24" t="s">
        <v>112</v>
      </c>
      <c r="B69" s="25">
        <v>111472.09999999999</v>
      </c>
      <c r="C69" s="25">
        <v>-25307.649999999994</v>
      </c>
      <c r="D69" s="25">
        <f t="shared" si="4"/>
        <v>111472.09999999999</v>
      </c>
      <c r="E69" s="25">
        <f t="shared" si="4"/>
        <v>-25307.649999999994</v>
      </c>
      <c r="F69" s="25">
        <f t="shared" si="4"/>
        <v>111472.09999999999</v>
      </c>
      <c r="G69" s="25">
        <f t="shared" si="3"/>
        <v>-25307.649999999994</v>
      </c>
      <c r="H69" s="25">
        <f t="shared" si="3"/>
        <v>111472.09999999999</v>
      </c>
      <c r="I69" s="25">
        <f t="shared" si="3"/>
        <v>-25307.649999999994</v>
      </c>
      <c r="J69" s="25">
        <v>313299.20076799236</v>
      </c>
      <c r="K69" s="25">
        <v>223334.39999999999</v>
      </c>
      <c r="L69" s="25">
        <v>221724.33170500118</v>
      </c>
      <c r="M69" s="26">
        <f t="shared" si="2"/>
        <v>1103015.7324729934</v>
      </c>
    </row>
    <row r="70" spans="1:13" x14ac:dyDescent="0.3">
      <c r="A70" s="24" t="s">
        <v>113</v>
      </c>
      <c r="B70" s="25">
        <v>74763.87999999999</v>
      </c>
      <c r="C70" s="25">
        <v>-18026.910000000003</v>
      </c>
      <c r="D70" s="25">
        <f t="shared" si="4"/>
        <v>74763.87999999999</v>
      </c>
      <c r="E70" s="25">
        <f t="shared" si="4"/>
        <v>-18026.910000000003</v>
      </c>
      <c r="F70" s="25">
        <f t="shared" si="4"/>
        <v>74763.87999999999</v>
      </c>
      <c r="G70" s="25">
        <f t="shared" si="3"/>
        <v>-18026.910000000003</v>
      </c>
      <c r="H70" s="25">
        <f t="shared" si="3"/>
        <v>74763.87999999999</v>
      </c>
      <c r="I70" s="25">
        <f t="shared" si="3"/>
        <v>-18026.910000000003</v>
      </c>
      <c r="J70" s="25">
        <v>74256.491460272897</v>
      </c>
      <c r="K70" s="25">
        <v>47903.320000000007</v>
      </c>
      <c r="L70" s="25">
        <v>27837.933515000008</v>
      </c>
      <c r="M70" s="26">
        <f t="shared" si="2"/>
        <v>376945.6249752728</v>
      </c>
    </row>
    <row r="71" spans="1:13" x14ac:dyDescent="0.3">
      <c r="A71" s="24" t="s">
        <v>114</v>
      </c>
      <c r="B71" s="25">
        <v>153489.41000000003</v>
      </c>
      <c r="C71" s="25">
        <v>-35988.720000000001</v>
      </c>
      <c r="D71" s="25">
        <f t="shared" si="4"/>
        <v>153489.41000000003</v>
      </c>
      <c r="E71" s="25">
        <f t="shared" si="4"/>
        <v>-35988.720000000001</v>
      </c>
      <c r="F71" s="25">
        <f t="shared" si="4"/>
        <v>153489.41000000003</v>
      </c>
      <c r="G71" s="25">
        <f t="shared" si="3"/>
        <v>-35988.720000000001</v>
      </c>
      <c r="H71" s="25">
        <f t="shared" si="3"/>
        <v>153489.41000000003</v>
      </c>
      <c r="I71" s="25">
        <f t="shared" si="3"/>
        <v>-35988.720000000001</v>
      </c>
      <c r="J71" s="25">
        <v>288791.98096649721</v>
      </c>
      <c r="K71" s="25">
        <v>167139.88</v>
      </c>
      <c r="L71" s="25">
        <v>134452.24033000029</v>
      </c>
      <c r="M71" s="26">
        <f t="shared" si="2"/>
        <v>1060386.8612964978</v>
      </c>
    </row>
    <row r="72" spans="1:13" x14ac:dyDescent="0.3">
      <c r="A72" s="24" t="s">
        <v>115</v>
      </c>
      <c r="B72" s="25">
        <v>70073.16</v>
      </c>
      <c r="C72" s="25">
        <v>-13919.959999999995</v>
      </c>
      <c r="D72" s="25">
        <f t="shared" si="4"/>
        <v>70073.16</v>
      </c>
      <c r="E72" s="25">
        <f t="shared" si="4"/>
        <v>-13919.959999999995</v>
      </c>
      <c r="F72" s="25">
        <f t="shared" si="4"/>
        <v>70073.16</v>
      </c>
      <c r="G72" s="25">
        <f t="shared" si="3"/>
        <v>-13919.959999999995</v>
      </c>
      <c r="H72" s="25">
        <f t="shared" si="3"/>
        <v>70073.16</v>
      </c>
      <c r="I72" s="25">
        <f t="shared" si="3"/>
        <v>-13919.959999999995</v>
      </c>
      <c r="J72" s="25">
        <v>193536.47468005095</v>
      </c>
      <c r="K72" s="25">
        <v>95231.440000000017</v>
      </c>
      <c r="L72" s="25">
        <v>119693.11932499999</v>
      </c>
      <c r="M72" s="26">
        <f t="shared" si="2"/>
        <v>633073.83400505106</v>
      </c>
    </row>
    <row r="73" spans="1:13" x14ac:dyDescent="0.3">
      <c r="A73" s="24" t="s">
        <v>116</v>
      </c>
      <c r="B73" s="25">
        <v>66202.16</v>
      </c>
      <c r="C73" s="25">
        <v>-13210.39</v>
      </c>
      <c r="D73" s="25">
        <f t="shared" si="4"/>
        <v>66202.16</v>
      </c>
      <c r="E73" s="25">
        <f t="shared" si="4"/>
        <v>-13210.39</v>
      </c>
      <c r="F73" s="25">
        <f t="shared" si="4"/>
        <v>66202.16</v>
      </c>
      <c r="G73" s="25">
        <f t="shared" si="3"/>
        <v>-13210.39</v>
      </c>
      <c r="H73" s="25">
        <f t="shared" si="3"/>
        <v>66202.16</v>
      </c>
      <c r="I73" s="25">
        <f t="shared" si="3"/>
        <v>-13210.39</v>
      </c>
      <c r="J73" s="25">
        <v>373810.45577021653</v>
      </c>
      <c r="K73" s="25">
        <v>94270.44</v>
      </c>
      <c r="L73" s="25">
        <v>198482.32658500041</v>
      </c>
      <c r="M73" s="26">
        <f t="shared" ref="M73:M91" si="5">SUM(B73:L73)</f>
        <v>878530.30235521682</v>
      </c>
    </row>
    <row r="74" spans="1:13" x14ac:dyDescent="0.3">
      <c r="A74" s="24" t="s">
        <v>117</v>
      </c>
      <c r="B74" s="25">
        <v>178073.46000000002</v>
      </c>
      <c r="C74" s="25">
        <v>-46650.590000000004</v>
      </c>
      <c r="D74" s="25">
        <f t="shared" si="4"/>
        <v>178073.46000000002</v>
      </c>
      <c r="E74" s="25">
        <f t="shared" si="4"/>
        <v>-46650.590000000004</v>
      </c>
      <c r="F74" s="25">
        <f t="shared" si="4"/>
        <v>178073.46000000002</v>
      </c>
      <c r="G74" s="25">
        <f t="shared" si="3"/>
        <v>-46650.590000000004</v>
      </c>
      <c r="H74" s="25">
        <f t="shared" si="3"/>
        <v>178073.46000000002</v>
      </c>
      <c r="I74" s="25">
        <f t="shared" si="3"/>
        <v>-46650.590000000004</v>
      </c>
      <c r="J74" s="25">
        <v>266589.0699251953</v>
      </c>
      <c r="K74" s="25">
        <v>296467.83999999997</v>
      </c>
      <c r="L74" s="25">
        <v>154890.55137500004</v>
      </c>
      <c r="M74" s="26">
        <f t="shared" si="5"/>
        <v>1243638.9413001954</v>
      </c>
    </row>
    <row r="75" spans="1:13" x14ac:dyDescent="0.3">
      <c r="A75" s="24" t="s">
        <v>118</v>
      </c>
      <c r="B75" s="25">
        <v>145983.97</v>
      </c>
      <c r="C75" s="25">
        <v>-34987.429999999993</v>
      </c>
      <c r="D75" s="25">
        <f t="shared" si="4"/>
        <v>145983.97</v>
      </c>
      <c r="E75" s="25">
        <f t="shared" si="4"/>
        <v>-34987.429999999993</v>
      </c>
      <c r="F75" s="25">
        <f t="shared" si="4"/>
        <v>145983.97</v>
      </c>
      <c r="G75" s="25">
        <f t="shared" si="3"/>
        <v>-34987.429999999993</v>
      </c>
      <c r="H75" s="25">
        <f t="shared" si="3"/>
        <v>145983.97</v>
      </c>
      <c r="I75" s="25">
        <f t="shared" si="3"/>
        <v>-34987.429999999993</v>
      </c>
      <c r="J75" s="25">
        <v>569536.71971797885</v>
      </c>
      <c r="K75" s="25">
        <v>147896.76</v>
      </c>
      <c r="L75" s="25">
        <v>221697.54069000034</v>
      </c>
      <c r="M75" s="26">
        <f t="shared" si="5"/>
        <v>1383117.1804079793</v>
      </c>
    </row>
    <row r="76" spans="1:13" x14ac:dyDescent="0.3">
      <c r="A76" s="24" t="s">
        <v>119</v>
      </c>
      <c r="B76" s="25">
        <v>110076.07999999999</v>
      </c>
      <c r="C76" s="25">
        <v>-27036.389999999985</v>
      </c>
      <c r="D76" s="25">
        <f t="shared" si="4"/>
        <v>110076.07999999999</v>
      </c>
      <c r="E76" s="25">
        <f t="shared" si="4"/>
        <v>-27036.389999999985</v>
      </c>
      <c r="F76" s="25">
        <f t="shared" si="4"/>
        <v>110076.07999999999</v>
      </c>
      <c r="G76" s="25">
        <f t="shared" si="3"/>
        <v>-27036.389999999985</v>
      </c>
      <c r="H76" s="25">
        <f t="shared" si="3"/>
        <v>110076.07999999999</v>
      </c>
      <c r="I76" s="25">
        <f t="shared" si="3"/>
        <v>-27036.389999999985</v>
      </c>
      <c r="J76" s="25">
        <v>416942.76390661567</v>
      </c>
      <c r="K76" s="25">
        <v>198747.76000000004</v>
      </c>
      <c r="L76" s="25">
        <v>538042.32843998587</v>
      </c>
      <c r="M76" s="26">
        <f t="shared" si="5"/>
        <v>1485891.6123466017</v>
      </c>
    </row>
    <row r="77" spans="1:13" x14ac:dyDescent="0.3">
      <c r="A77" s="24" t="s">
        <v>120</v>
      </c>
      <c r="B77" s="25">
        <v>26651.82</v>
      </c>
      <c r="C77" s="25">
        <v>-6188.5899999999992</v>
      </c>
      <c r="D77" s="25">
        <f t="shared" si="4"/>
        <v>26651.82</v>
      </c>
      <c r="E77" s="25">
        <f t="shared" si="4"/>
        <v>-6188.5899999999992</v>
      </c>
      <c r="F77" s="25">
        <f t="shared" si="4"/>
        <v>26651.82</v>
      </c>
      <c r="G77" s="25">
        <f t="shared" si="3"/>
        <v>-6188.5899999999992</v>
      </c>
      <c r="H77" s="25">
        <f t="shared" si="3"/>
        <v>26651.82</v>
      </c>
      <c r="I77" s="25">
        <f t="shared" si="3"/>
        <v>-6188.5899999999992</v>
      </c>
      <c r="J77" s="25">
        <v>33613.303395633222</v>
      </c>
      <c r="K77" s="25">
        <v>119900.12</v>
      </c>
      <c r="L77" s="25">
        <v>50728.587315000012</v>
      </c>
      <c r="M77" s="26">
        <f t="shared" si="5"/>
        <v>286094.93071063323</v>
      </c>
    </row>
    <row r="78" spans="1:13" x14ac:dyDescent="0.3">
      <c r="A78" s="24" t="s">
        <v>121</v>
      </c>
      <c r="B78" s="25">
        <v>124960.67000000001</v>
      </c>
      <c r="C78" s="25">
        <v>-25303.969999999998</v>
      </c>
      <c r="D78" s="25">
        <f t="shared" si="4"/>
        <v>124960.67000000001</v>
      </c>
      <c r="E78" s="25">
        <f t="shared" si="4"/>
        <v>-25303.969999999998</v>
      </c>
      <c r="F78" s="25">
        <f t="shared" si="4"/>
        <v>124960.67000000001</v>
      </c>
      <c r="G78" s="25">
        <f t="shared" si="3"/>
        <v>-25303.969999999998</v>
      </c>
      <c r="H78" s="25">
        <f t="shared" si="3"/>
        <v>124960.67000000001</v>
      </c>
      <c r="I78" s="25">
        <f t="shared" si="3"/>
        <v>-25303.969999999998</v>
      </c>
      <c r="J78" s="25">
        <v>91048.446328869468</v>
      </c>
      <c r="K78" s="25">
        <v>83743.12</v>
      </c>
      <c r="L78" s="25">
        <v>25482.609320000007</v>
      </c>
      <c r="M78" s="26">
        <f t="shared" si="5"/>
        <v>598900.97564886964</v>
      </c>
    </row>
    <row r="79" spans="1:13" x14ac:dyDescent="0.3">
      <c r="A79" s="24" t="s">
        <v>122</v>
      </c>
      <c r="B79" s="25">
        <v>1499.2599999999998</v>
      </c>
      <c r="C79" s="25">
        <v>-408.95999999999987</v>
      </c>
      <c r="D79" s="25">
        <f t="shared" si="4"/>
        <v>1499.2599999999998</v>
      </c>
      <c r="E79" s="25">
        <f t="shared" si="4"/>
        <v>-408.95999999999987</v>
      </c>
      <c r="F79" s="25">
        <f t="shared" si="4"/>
        <v>1499.2599999999998</v>
      </c>
      <c r="G79" s="25">
        <f t="shared" si="3"/>
        <v>-408.95999999999987</v>
      </c>
      <c r="H79" s="25">
        <f t="shared" si="3"/>
        <v>1499.2599999999998</v>
      </c>
      <c r="I79" s="25">
        <f t="shared" si="3"/>
        <v>-408.95999999999987</v>
      </c>
      <c r="J79" s="25">
        <v>587842.08597782126</v>
      </c>
      <c r="K79" s="25">
        <v>-1040.5199999999993</v>
      </c>
      <c r="L79" s="25">
        <v>707028.59596998</v>
      </c>
      <c r="M79" s="26">
        <f t="shared" si="5"/>
        <v>1298191.3619478012</v>
      </c>
    </row>
    <row r="80" spans="1:13" x14ac:dyDescent="0.3">
      <c r="A80" s="24" t="s">
        <v>123</v>
      </c>
      <c r="B80" s="25">
        <v>64576.83</v>
      </c>
      <c r="C80" s="25">
        <v>-17089.669999999998</v>
      </c>
      <c r="D80" s="25">
        <f t="shared" si="4"/>
        <v>64576.83</v>
      </c>
      <c r="E80" s="25">
        <f t="shared" si="4"/>
        <v>-17089.669999999998</v>
      </c>
      <c r="F80" s="25">
        <f t="shared" si="4"/>
        <v>64576.83</v>
      </c>
      <c r="G80" s="25">
        <f t="shared" si="3"/>
        <v>-17089.669999999998</v>
      </c>
      <c r="H80" s="25">
        <f t="shared" si="3"/>
        <v>64576.83</v>
      </c>
      <c r="I80" s="25">
        <f t="shared" si="3"/>
        <v>-17089.669999999998</v>
      </c>
      <c r="J80" s="25">
        <v>55930.019803704949</v>
      </c>
      <c r="K80" s="25">
        <v>58092.48000000001</v>
      </c>
      <c r="L80" s="25">
        <v>21769.095670000006</v>
      </c>
      <c r="M80" s="26">
        <f t="shared" si="5"/>
        <v>325740.23547370505</v>
      </c>
    </row>
    <row r="81" spans="1:13" x14ac:dyDescent="0.3">
      <c r="A81" s="24" t="s">
        <v>124</v>
      </c>
      <c r="B81" s="25">
        <v>174519.53000000012</v>
      </c>
      <c r="C81" s="25">
        <v>-48041.250000000109</v>
      </c>
      <c r="D81" s="25">
        <f t="shared" si="4"/>
        <v>174519.53000000012</v>
      </c>
      <c r="E81" s="25">
        <f t="shared" si="4"/>
        <v>-48041.250000000109</v>
      </c>
      <c r="F81" s="25">
        <f t="shared" si="4"/>
        <v>174519.53000000012</v>
      </c>
      <c r="G81" s="25">
        <f t="shared" si="3"/>
        <v>-48041.250000000109</v>
      </c>
      <c r="H81" s="25">
        <f t="shared" si="3"/>
        <v>174519.53000000012</v>
      </c>
      <c r="I81" s="25">
        <f t="shared" si="3"/>
        <v>-48041.250000000109</v>
      </c>
      <c r="J81" s="25">
        <v>678358.07397480682</v>
      </c>
      <c r="K81" s="25">
        <v>398977.55999999959</v>
      </c>
      <c r="L81" s="25">
        <v>726723.02784997341</v>
      </c>
      <c r="M81" s="26">
        <f t="shared" si="5"/>
        <v>2309971.7818247797</v>
      </c>
    </row>
    <row r="82" spans="1:13" x14ac:dyDescent="0.3">
      <c r="A82" s="24" t="s">
        <v>125</v>
      </c>
      <c r="B82" s="25">
        <v>5825.73</v>
      </c>
      <c r="C82" s="25">
        <v>-1455.3899999999996</v>
      </c>
      <c r="D82" s="25">
        <f t="shared" si="4"/>
        <v>5825.73</v>
      </c>
      <c r="E82" s="25">
        <f t="shared" si="4"/>
        <v>-1455.3899999999996</v>
      </c>
      <c r="F82" s="25">
        <f t="shared" si="4"/>
        <v>5825.73</v>
      </c>
      <c r="G82" s="25">
        <f t="shared" si="3"/>
        <v>-1455.3899999999996</v>
      </c>
      <c r="H82" s="25">
        <f t="shared" si="3"/>
        <v>5825.73</v>
      </c>
      <c r="I82" s="25">
        <f t="shared" si="3"/>
        <v>-1455.3899999999996</v>
      </c>
      <c r="J82" s="25">
        <v>13848.641961482857</v>
      </c>
      <c r="K82" s="25">
        <v>633.75999999999976</v>
      </c>
      <c r="L82" s="25">
        <v>2771.9195000000009</v>
      </c>
      <c r="M82" s="26">
        <f t="shared" si="5"/>
        <v>34735.681461482855</v>
      </c>
    </row>
    <row r="83" spans="1:13" x14ac:dyDescent="0.3">
      <c r="A83" s="24" t="s">
        <v>126</v>
      </c>
      <c r="B83" s="25">
        <v>50511.369999999995</v>
      </c>
      <c r="C83" s="25">
        <v>-12826.879999999997</v>
      </c>
      <c r="D83" s="25">
        <f t="shared" si="4"/>
        <v>50511.369999999995</v>
      </c>
      <c r="E83" s="25">
        <f t="shared" si="4"/>
        <v>-12826.879999999997</v>
      </c>
      <c r="F83" s="25">
        <f t="shared" si="4"/>
        <v>50511.369999999995</v>
      </c>
      <c r="G83" s="25">
        <f t="shared" si="3"/>
        <v>-12826.879999999997</v>
      </c>
      <c r="H83" s="25">
        <f t="shared" si="3"/>
        <v>50511.369999999995</v>
      </c>
      <c r="I83" s="25">
        <f t="shared" si="3"/>
        <v>-12826.879999999997</v>
      </c>
      <c r="J83" s="25">
        <v>68753.859958063316</v>
      </c>
      <c r="K83" s="25">
        <v>70589.320000000007</v>
      </c>
      <c r="L83" s="25">
        <v>47840.062725000018</v>
      </c>
      <c r="M83" s="26">
        <f t="shared" si="5"/>
        <v>337921.20268306328</v>
      </c>
    </row>
    <row r="84" spans="1:13" x14ac:dyDescent="0.3">
      <c r="A84" s="24" t="s">
        <v>127</v>
      </c>
      <c r="B84" s="25">
        <v>5624.86</v>
      </c>
      <c r="C84" s="25">
        <v>-1421.6199999999997</v>
      </c>
      <c r="D84" s="25">
        <f t="shared" si="4"/>
        <v>5624.86</v>
      </c>
      <c r="E84" s="25">
        <f t="shared" si="4"/>
        <v>-1421.6199999999997</v>
      </c>
      <c r="F84" s="25">
        <f t="shared" si="4"/>
        <v>5624.86</v>
      </c>
      <c r="G84" s="25">
        <f t="shared" si="3"/>
        <v>-1421.6199999999997</v>
      </c>
      <c r="H84" s="25">
        <f t="shared" si="3"/>
        <v>5624.86</v>
      </c>
      <c r="I84" s="25">
        <f t="shared" si="3"/>
        <v>-1421.6199999999997</v>
      </c>
      <c r="J84" s="25">
        <v>21855.056524746702</v>
      </c>
      <c r="K84" s="25">
        <v>5665</v>
      </c>
      <c r="L84" s="25">
        <v>8218.1217300000026</v>
      </c>
      <c r="M84" s="26">
        <f t="shared" si="5"/>
        <v>52551.138254746707</v>
      </c>
    </row>
    <row r="85" spans="1:13" ht="14.4" customHeight="1" x14ac:dyDescent="0.3">
      <c r="A85" s="24" t="s">
        <v>128</v>
      </c>
      <c r="B85" s="25">
        <v>121988.64</v>
      </c>
      <c r="C85" s="25">
        <v>-32949.820000000007</v>
      </c>
      <c r="D85" s="25">
        <f t="shared" si="4"/>
        <v>121988.64</v>
      </c>
      <c r="E85" s="25">
        <f t="shared" si="4"/>
        <v>-32949.820000000007</v>
      </c>
      <c r="F85" s="25">
        <f t="shared" si="4"/>
        <v>121988.64</v>
      </c>
      <c r="G85" s="25">
        <f t="shared" si="3"/>
        <v>-32949.820000000007</v>
      </c>
      <c r="H85" s="25">
        <f t="shared" si="3"/>
        <v>121988.64</v>
      </c>
      <c r="I85" s="25">
        <f t="shared" si="3"/>
        <v>-32949.820000000007</v>
      </c>
      <c r="J85" s="25">
        <v>463342.77062850929</v>
      </c>
      <c r="K85" s="25">
        <v>21543.159999999989</v>
      </c>
      <c r="L85" s="25">
        <v>136270.38334000003</v>
      </c>
      <c r="M85" s="26">
        <f t="shared" si="5"/>
        <v>977311.59396850935</v>
      </c>
    </row>
    <row r="86" spans="1:13" ht="14.4" customHeight="1" x14ac:dyDescent="0.3">
      <c r="A86" s="24" t="s">
        <v>129</v>
      </c>
      <c r="B86" s="25">
        <v>1018168.7000000004</v>
      </c>
      <c r="C86" s="25">
        <v>-274808.85000000044</v>
      </c>
      <c r="D86" s="25">
        <f t="shared" si="4"/>
        <v>1018168.7000000004</v>
      </c>
      <c r="E86" s="25">
        <f t="shared" si="4"/>
        <v>-274808.85000000044</v>
      </c>
      <c r="F86" s="25">
        <f t="shared" si="4"/>
        <v>1018168.7000000004</v>
      </c>
      <c r="G86" s="25">
        <f t="shared" si="3"/>
        <v>-274808.85000000044</v>
      </c>
      <c r="H86" s="25">
        <f t="shared" si="3"/>
        <v>1018168.7000000004</v>
      </c>
      <c r="I86" s="25">
        <f t="shared" si="3"/>
        <v>-274808.85000000044</v>
      </c>
      <c r="J86" s="25">
        <v>2382928.7260049223</v>
      </c>
      <c r="K86" s="25">
        <v>1844877.0799999984</v>
      </c>
      <c r="L86" s="25">
        <v>1720429.8821299798</v>
      </c>
      <c r="M86" s="26">
        <f t="shared" si="5"/>
        <v>8921675.0881348997</v>
      </c>
    </row>
    <row r="87" spans="1:13" ht="14.4" customHeight="1" x14ac:dyDescent="0.3">
      <c r="A87" s="24" t="s">
        <v>130</v>
      </c>
      <c r="B87" s="25">
        <v>76269.209999999992</v>
      </c>
      <c r="C87" s="25">
        <v>-18968.919999999998</v>
      </c>
      <c r="D87" s="25">
        <f t="shared" si="4"/>
        <v>76269.209999999992</v>
      </c>
      <c r="E87" s="25">
        <f t="shared" si="4"/>
        <v>-18968.919999999998</v>
      </c>
      <c r="F87" s="25">
        <f t="shared" si="4"/>
        <v>76269.209999999992</v>
      </c>
      <c r="G87" s="25">
        <f t="shared" si="3"/>
        <v>-18968.919999999998</v>
      </c>
      <c r="H87" s="25">
        <f t="shared" si="3"/>
        <v>76269.209999999992</v>
      </c>
      <c r="I87" s="25">
        <f t="shared" si="3"/>
        <v>-18968.919999999998</v>
      </c>
      <c r="J87" s="25">
        <v>67656.740574292009</v>
      </c>
      <c r="K87" s="25">
        <v>50657.320000000007</v>
      </c>
      <c r="L87" s="25">
        <v>15901.985295000004</v>
      </c>
      <c r="M87" s="26">
        <f t="shared" si="5"/>
        <v>363417.20586929203</v>
      </c>
    </row>
    <row r="88" spans="1:13" x14ac:dyDescent="0.3">
      <c r="A88" s="24" t="s">
        <v>131</v>
      </c>
      <c r="B88" s="25">
        <v>287089.69</v>
      </c>
      <c r="C88" s="25">
        <v>-70653.06</v>
      </c>
      <c r="D88" s="25">
        <f t="shared" si="4"/>
        <v>287089.69</v>
      </c>
      <c r="E88" s="25">
        <f t="shared" si="4"/>
        <v>-70653.06</v>
      </c>
      <c r="F88" s="25">
        <f t="shared" si="4"/>
        <v>287089.69</v>
      </c>
      <c r="G88" s="25">
        <f t="shared" si="3"/>
        <v>-70653.06</v>
      </c>
      <c r="H88" s="25">
        <f t="shared" si="3"/>
        <v>287089.69</v>
      </c>
      <c r="I88" s="25">
        <f t="shared" si="3"/>
        <v>-70653.06</v>
      </c>
      <c r="J88" s="25">
        <v>329784.45942758687</v>
      </c>
      <c r="K88" s="25">
        <v>689418.67999999993</v>
      </c>
      <c r="L88" s="25">
        <v>315152.67483000044</v>
      </c>
      <c r="M88" s="26">
        <f t="shared" si="5"/>
        <v>2200102.3342575873</v>
      </c>
    </row>
    <row r="89" spans="1:13" x14ac:dyDescent="0.3">
      <c r="A89" s="24" t="s">
        <v>132</v>
      </c>
      <c r="B89" s="25">
        <v>37785.350000000006</v>
      </c>
      <c r="C89" s="25">
        <v>-10411.98</v>
      </c>
      <c r="D89" s="25">
        <f t="shared" si="4"/>
        <v>37785.350000000006</v>
      </c>
      <c r="E89" s="25">
        <f t="shared" si="4"/>
        <v>-10411.98</v>
      </c>
      <c r="F89" s="25">
        <f t="shared" si="4"/>
        <v>37785.350000000006</v>
      </c>
      <c r="G89" s="25">
        <f t="shared" si="3"/>
        <v>-10411.98</v>
      </c>
      <c r="H89" s="25">
        <f t="shared" si="3"/>
        <v>37785.350000000006</v>
      </c>
      <c r="I89" s="25">
        <f t="shared" si="3"/>
        <v>-10411.98</v>
      </c>
      <c r="J89" s="25">
        <v>554568.21414618671</v>
      </c>
      <c r="K89" s="25">
        <v>168425.84</v>
      </c>
      <c r="L89" s="25">
        <v>925835.78336492029</v>
      </c>
      <c r="M89" s="26">
        <f t="shared" si="5"/>
        <v>1758323.3175111071</v>
      </c>
    </row>
    <row r="90" spans="1:13" x14ac:dyDescent="0.3">
      <c r="A90" s="24" t="s">
        <v>133</v>
      </c>
      <c r="B90" s="25">
        <v>129801.15</v>
      </c>
      <c r="C90" s="25">
        <v>-32828.04</v>
      </c>
      <c r="D90" s="25">
        <f t="shared" si="4"/>
        <v>129801.15</v>
      </c>
      <c r="E90" s="25">
        <f t="shared" si="4"/>
        <v>-32828.04</v>
      </c>
      <c r="F90" s="25">
        <f t="shared" si="4"/>
        <v>129801.15</v>
      </c>
      <c r="G90" s="25">
        <f t="shared" si="3"/>
        <v>-32828.04</v>
      </c>
      <c r="H90" s="25">
        <f t="shared" si="3"/>
        <v>129801.15</v>
      </c>
      <c r="I90" s="25">
        <f t="shared" si="3"/>
        <v>-32828.04</v>
      </c>
      <c r="J90" s="25">
        <v>150865.26207438012</v>
      </c>
      <c r="K90" s="25">
        <v>212087.92</v>
      </c>
      <c r="L90" s="25">
        <v>89813.996195000029</v>
      </c>
      <c r="M90" s="26">
        <f t="shared" si="5"/>
        <v>840659.61826938018</v>
      </c>
    </row>
    <row r="91" spans="1:13" x14ac:dyDescent="0.3">
      <c r="A91" s="24" t="s">
        <v>134</v>
      </c>
      <c r="B91" s="25">
        <v>95758.849999999991</v>
      </c>
      <c r="C91" s="25">
        <v>-26241.240000000005</v>
      </c>
      <c r="D91" s="25">
        <f t="shared" si="4"/>
        <v>95758.849999999991</v>
      </c>
      <c r="E91" s="25">
        <f t="shared" si="4"/>
        <v>-26241.240000000005</v>
      </c>
      <c r="F91" s="25">
        <f t="shared" si="4"/>
        <v>95758.849999999991</v>
      </c>
      <c r="G91" s="25">
        <f t="shared" si="3"/>
        <v>-26241.240000000005</v>
      </c>
      <c r="H91" s="25">
        <f t="shared" si="3"/>
        <v>95758.849999999991</v>
      </c>
      <c r="I91" s="25">
        <f t="shared" si="3"/>
        <v>-26241.240000000005</v>
      </c>
      <c r="J91" s="25">
        <v>32447.520029416173</v>
      </c>
      <c r="K91" s="25">
        <v>60342.6</v>
      </c>
      <c r="L91" s="25">
        <v>14469.491330000003</v>
      </c>
      <c r="M91" s="26">
        <f t="shared" si="5"/>
        <v>385330.0513594161</v>
      </c>
    </row>
    <row r="92" spans="1:13" x14ac:dyDescent="0.3">
      <c r="B92" s="27"/>
      <c r="C92" s="27"/>
      <c r="D92" s="27"/>
      <c r="E92" s="27"/>
      <c r="F92" s="27"/>
      <c r="G92" s="27"/>
      <c r="H92" s="27"/>
      <c r="I92" s="27"/>
      <c r="J92" s="27"/>
      <c r="K92" s="27"/>
      <c r="L92" s="27"/>
    </row>
    <row r="93" spans="1:13" x14ac:dyDescent="0.3">
      <c r="B93" s="27">
        <f t="shared" ref="B93:M93" si="6">SUM(B8:B91)</f>
        <v>11871190.350000003</v>
      </c>
      <c r="C93" s="27">
        <f t="shared" si="6"/>
        <v>-2997695.8100000019</v>
      </c>
      <c r="D93" s="27">
        <f t="shared" si="6"/>
        <v>11871190.350000003</v>
      </c>
      <c r="E93" s="27">
        <f t="shared" si="6"/>
        <v>-2997695.8100000019</v>
      </c>
      <c r="F93" s="27">
        <f t="shared" si="6"/>
        <v>11871190.350000003</v>
      </c>
      <c r="G93" s="27">
        <f t="shared" si="6"/>
        <v>-2997695.8100000019</v>
      </c>
      <c r="H93" s="27">
        <f t="shared" si="6"/>
        <v>11871190.350000003</v>
      </c>
      <c r="I93" s="27">
        <f t="shared" si="6"/>
        <v>-2997695.8100000019</v>
      </c>
      <c r="J93" s="27">
        <f t="shared" si="6"/>
        <v>29712727.151827537</v>
      </c>
      <c r="K93" s="27">
        <f t="shared" si="6"/>
        <v>18290846.359999999</v>
      </c>
      <c r="L93" s="27">
        <f t="shared" si="6"/>
        <v>22280105.193595294</v>
      </c>
      <c r="M93" s="28">
        <f t="shared" si="6"/>
        <v>105777656.86542287</v>
      </c>
    </row>
    <row r="94" spans="1:13" x14ac:dyDescent="0.3">
      <c r="B94" s="27"/>
      <c r="C94" s="27"/>
      <c r="D94" s="27"/>
      <c r="E94" s="27"/>
      <c r="F94" s="27"/>
      <c r="G94" s="27"/>
      <c r="H94" s="27"/>
      <c r="I94" s="27"/>
      <c r="J94" s="27"/>
      <c r="K94" s="27"/>
      <c r="L94" s="27"/>
    </row>
    <row r="95" spans="1:13" x14ac:dyDescent="0.3">
      <c r="B95" s="27"/>
      <c r="C95" s="27"/>
      <c r="D95" s="27"/>
      <c r="E95" s="27"/>
      <c r="F95" s="27"/>
      <c r="G95" s="27"/>
      <c r="H95" s="27"/>
      <c r="I95" s="27"/>
      <c r="J95" s="27"/>
      <c r="K95" s="27"/>
      <c r="L95" s="27"/>
    </row>
    <row r="96" spans="1:13" x14ac:dyDescent="0.3">
      <c r="B96" s="27"/>
      <c r="C96" s="27"/>
      <c r="D96" s="27"/>
      <c r="E96" s="27"/>
      <c r="F96" s="27"/>
      <c r="G96" s="27"/>
      <c r="H96" s="27"/>
      <c r="I96" s="27"/>
      <c r="J96" s="27"/>
      <c r="K96" s="27"/>
      <c r="L96" s="27"/>
    </row>
    <row r="97" spans="2:12" x14ac:dyDescent="0.3">
      <c r="B97" s="27"/>
      <c r="C97" s="27"/>
      <c r="D97" s="27"/>
      <c r="E97" s="27"/>
      <c r="F97" s="27"/>
      <c r="G97" s="27"/>
      <c r="H97" s="27"/>
      <c r="I97" s="27"/>
      <c r="J97" s="27"/>
      <c r="K97" s="27"/>
      <c r="L97" s="27"/>
    </row>
    <row r="98" spans="2:12" x14ac:dyDescent="0.3">
      <c r="B98" s="27"/>
      <c r="C98" s="27"/>
      <c r="D98" s="27"/>
      <c r="E98" s="27"/>
      <c r="F98" s="27"/>
      <c r="G98" s="27"/>
      <c r="H98" s="27"/>
      <c r="I98" s="27"/>
      <c r="J98" s="27"/>
      <c r="K98" s="27"/>
      <c r="L98" s="27"/>
    </row>
    <row r="99" spans="2:12" x14ac:dyDescent="0.3">
      <c r="B99" s="27"/>
      <c r="C99" s="27"/>
      <c r="D99" s="27"/>
      <c r="E99" s="27"/>
      <c r="F99" s="27"/>
      <c r="G99" s="27"/>
      <c r="H99" s="27"/>
      <c r="I99" s="27"/>
      <c r="J99" s="27"/>
      <c r="K99" s="27"/>
      <c r="L99" s="27"/>
    </row>
    <row r="100" spans="2:12" x14ac:dyDescent="0.3">
      <c r="B100" s="27"/>
      <c r="C100" s="27"/>
      <c r="D100" s="27"/>
      <c r="E100" s="27"/>
      <c r="F100" s="27"/>
      <c r="G100" s="27"/>
      <c r="H100" s="27"/>
      <c r="I100" s="27"/>
      <c r="J100" s="27"/>
      <c r="K100" s="27"/>
      <c r="L100" s="27"/>
    </row>
    <row r="101" spans="2:12" x14ac:dyDescent="0.3">
      <c r="B101" s="27"/>
      <c r="C101" s="27"/>
      <c r="D101" s="27"/>
      <c r="E101" s="27"/>
      <c r="F101" s="27"/>
      <c r="G101" s="27"/>
      <c r="H101" s="27"/>
      <c r="I101" s="27"/>
      <c r="J101" s="27"/>
      <c r="K101" s="27"/>
      <c r="L101"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D97D-26CD-4A0E-8A41-D500B63304C6}">
  <dimension ref="A3:M99"/>
  <sheetViews>
    <sheetView zoomScale="80" zoomScaleNormal="80" workbookViewId="0">
      <pane ySplit="5" topLeftCell="A6" activePane="bottomLeft" state="frozen"/>
      <selection pane="bottomLeft" activeCell="G4" sqref="G4"/>
    </sheetView>
  </sheetViews>
  <sheetFormatPr defaultRowHeight="14.4" x14ac:dyDescent="0.3"/>
  <cols>
    <col min="1" max="1" width="31.109375" style="16" customWidth="1"/>
    <col min="2" max="2" width="14.6640625" style="16" customWidth="1"/>
    <col min="3" max="13" width="15.6640625" customWidth="1"/>
  </cols>
  <sheetData>
    <row r="3" spans="1:13" ht="15" thickBot="1" x14ac:dyDescent="0.35">
      <c r="A3" s="30"/>
    </row>
    <row r="4" spans="1:13" ht="18.600000000000001" thickBot="1" x14ac:dyDescent="0.4">
      <c r="A4" s="31"/>
      <c r="B4" s="31"/>
      <c r="C4" s="12" t="s">
        <v>250</v>
      </c>
      <c r="D4" s="12" t="s">
        <v>239</v>
      </c>
      <c r="E4" s="12" t="s">
        <v>251</v>
      </c>
      <c r="F4" s="12" t="s">
        <v>240</v>
      </c>
      <c r="G4" s="12" t="s">
        <v>252</v>
      </c>
      <c r="H4" s="12" t="s">
        <v>241</v>
      </c>
      <c r="I4" s="12" t="s">
        <v>253</v>
      </c>
      <c r="J4" s="12" t="s">
        <v>242</v>
      </c>
      <c r="K4" s="12" t="s">
        <v>242</v>
      </c>
      <c r="L4" s="12" t="s">
        <v>243</v>
      </c>
      <c r="M4" s="17" t="s">
        <v>243</v>
      </c>
    </row>
    <row r="5" spans="1:13" ht="90" x14ac:dyDescent="0.35">
      <c r="A5" s="34" t="s">
        <v>147</v>
      </c>
      <c r="B5" s="34" t="s">
        <v>254</v>
      </c>
      <c r="C5" s="35" t="s">
        <v>50</v>
      </c>
      <c r="D5" s="35" t="s">
        <v>234</v>
      </c>
      <c r="E5" s="35" t="s">
        <v>50</v>
      </c>
      <c r="F5" s="35" t="s">
        <v>234</v>
      </c>
      <c r="G5" s="35" t="s">
        <v>50</v>
      </c>
      <c r="H5" s="35" t="s">
        <v>234</v>
      </c>
      <c r="I5" s="35" t="s">
        <v>50</v>
      </c>
      <c r="J5" s="35" t="s">
        <v>234</v>
      </c>
      <c r="K5" s="35" t="s">
        <v>49</v>
      </c>
      <c r="L5" s="35" t="s">
        <v>51</v>
      </c>
      <c r="M5" s="36" t="s">
        <v>249</v>
      </c>
    </row>
    <row r="6" spans="1:13" ht="28.8" x14ac:dyDescent="0.3">
      <c r="A6" s="32"/>
      <c r="B6" s="32"/>
      <c r="C6" s="15" t="s">
        <v>250</v>
      </c>
      <c r="D6" s="15" t="s">
        <v>244</v>
      </c>
      <c r="E6" s="15" t="s">
        <v>251</v>
      </c>
      <c r="F6" s="15" t="s">
        <v>245</v>
      </c>
      <c r="G6" s="15" t="s">
        <v>252</v>
      </c>
      <c r="H6" s="15" t="s">
        <v>246</v>
      </c>
      <c r="I6" s="15" t="s">
        <v>253</v>
      </c>
      <c r="J6" s="15" t="s">
        <v>247</v>
      </c>
      <c r="K6" s="21" t="s">
        <v>248</v>
      </c>
      <c r="L6" s="15" t="s">
        <v>255</v>
      </c>
      <c r="M6" s="21" t="s">
        <v>243</v>
      </c>
    </row>
    <row r="7" spans="1:13" x14ac:dyDescent="0.3">
      <c r="A7" s="32"/>
      <c r="B7" s="32"/>
      <c r="C7" s="15" t="s">
        <v>135</v>
      </c>
      <c r="D7" s="15" t="s">
        <v>136</v>
      </c>
      <c r="E7" s="15" t="s">
        <v>137</v>
      </c>
      <c r="F7" s="15" t="s">
        <v>138</v>
      </c>
      <c r="G7" s="15" t="s">
        <v>139</v>
      </c>
      <c r="H7" s="15" t="s">
        <v>140</v>
      </c>
      <c r="I7" s="15" t="s">
        <v>141</v>
      </c>
      <c r="J7" s="15" t="s">
        <v>142</v>
      </c>
      <c r="K7" s="21" t="s">
        <v>143</v>
      </c>
      <c r="L7" s="15" t="s">
        <v>144</v>
      </c>
      <c r="M7" s="21" t="s">
        <v>235</v>
      </c>
    </row>
    <row r="8" spans="1:13" x14ac:dyDescent="0.3">
      <c r="A8" s="37" t="s">
        <v>148</v>
      </c>
      <c r="B8" s="38">
        <v>1952406779</v>
      </c>
      <c r="C8" s="39">
        <v>165362.57999999987</v>
      </c>
      <c r="D8" s="39">
        <v>-37463.930000000008</v>
      </c>
      <c r="E8" s="39">
        <v>165362.57999999987</v>
      </c>
      <c r="F8" s="39">
        <v>-37463.930000000008</v>
      </c>
      <c r="G8" s="39">
        <v>165362.57999999987</v>
      </c>
      <c r="H8" s="39">
        <v>-37463.930000000008</v>
      </c>
      <c r="I8" s="39">
        <v>165362.57999999987</v>
      </c>
      <c r="J8" s="39">
        <v>-37463.930000000008</v>
      </c>
      <c r="K8" s="39">
        <v>251363.03295999905</v>
      </c>
      <c r="L8" s="39">
        <v>120561.74000000129</v>
      </c>
      <c r="M8" s="40">
        <f>SUM(C8:L8)</f>
        <v>883519.37295999995</v>
      </c>
    </row>
    <row r="9" spans="1:13" x14ac:dyDescent="0.3">
      <c r="A9" s="37" t="s">
        <v>149</v>
      </c>
      <c r="B9" s="38">
        <v>1568419273</v>
      </c>
      <c r="C9" s="39">
        <v>30445.790000000008</v>
      </c>
      <c r="D9" s="39">
        <v>-7520.8199999999979</v>
      </c>
      <c r="E9" s="39">
        <v>30445.790000000008</v>
      </c>
      <c r="F9" s="39">
        <v>-7520.8199999999979</v>
      </c>
      <c r="G9" s="39">
        <v>30445.790000000008</v>
      </c>
      <c r="H9" s="39">
        <v>-7520.8199999999979</v>
      </c>
      <c r="I9" s="39">
        <v>30445.790000000008</v>
      </c>
      <c r="J9" s="39">
        <v>-7520.8199999999979</v>
      </c>
      <c r="K9" s="39">
        <v>146063.63071999999</v>
      </c>
      <c r="L9" s="39">
        <v>21475.179999999993</v>
      </c>
      <c r="M9" s="40">
        <f t="shared" ref="M9:M72" si="0">SUM(C9:L9)</f>
        <v>259238.69072000001</v>
      </c>
    </row>
    <row r="10" spans="1:13" x14ac:dyDescent="0.3">
      <c r="A10" s="37" t="s">
        <v>150</v>
      </c>
      <c r="B10" s="38">
        <v>1336353317</v>
      </c>
      <c r="C10" s="39">
        <v>12014.01</v>
      </c>
      <c r="D10" s="39">
        <v>-3001.43</v>
      </c>
      <c r="E10" s="39">
        <v>12014.01</v>
      </c>
      <c r="F10" s="39">
        <v>-3001.43</v>
      </c>
      <c r="G10" s="39">
        <v>12014.01</v>
      </c>
      <c r="H10" s="39">
        <v>-3001.43</v>
      </c>
      <c r="I10" s="39">
        <v>12014.01</v>
      </c>
      <c r="J10" s="39">
        <v>-3001.43</v>
      </c>
      <c r="K10" s="39">
        <v>34041.935679999995</v>
      </c>
      <c r="L10" s="39">
        <v>6491.8499999999995</v>
      </c>
      <c r="M10" s="40">
        <f t="shared" si="0"/>
        <v>76584.105680000008</v>
      </c>
    </row>
    <row r="11" spans="1:13" x14ac:dyDescent="0.3">
      <c r="A11" s="37" t="s">
        <v>151</v>
      </c>
      <c r="B11" s="38">
        <v>1770530123</v>
      </c>
      <c r="C11" s="39">
        <v>31048.53</v>
      </c>
      <c r="D11" s="39">
        <v>-7335.08</v>
      </c>
      <c r="E11" s="39">
        <v>31048.53</v>
      </c>
      <c r="F11" s="39">
        <v>-7335.08</v>
      </c>
      <c r="G11" s="39">
        <v>31048.53</v>
      </c>
      <c r="H11" s="39">
        <v>-7335.08</v>
      </c>
      <c r="I11" s="39">
        <v>31048.53</v>
      </c>
      <c r="J11" s="39">
        <v>-7335.08</v>
      </c>
      <c r="K11" s="39">
        <v>139523.51999999999</v>
      </c>
      <c r="L11" s="39">
        <v>56452</v>
      </c>
      <c r="M11" s="40">
        <f t="shared" si="0"/>
        <v>290829.31999999995</v>
      </c>
    </row>
    <row r="12" spans="1:13" x14ac:dyDescent="0.3">
      <c r="A12" s="37" t="s">
        <v>152</v>
      </c>
      <c r="B12" s="38">
        <v>1437106044</v>
      </c>
      <c r="C12" s="39">
        <v>19057.900000000001</v>
      </c>
      <c r="D12" s="39">
        <v>-5301.2699999999995</v>
      </c>
      <c r="E12" s="39">
        <v>19057.900000000001</v>
      </c>
      <c r="F12" s="39">
        <v>-5301.2699999999995</v>
      </c>
      <c r="G12" s="39">
        <v>19057.900000000001</v>
      </c>
      <c r="H12" s="39">
        <v>-5301.2699999999995</v>
      </c>
      <c r="I12" s="39">
        <v>19057.900000000001</v>
      </c>
      <c r="J12" s="39">
        <v>-5301.2699999999995</v>
      </c>
      <c r="K12" s="39">
        <v>2434.7174399999999</v>
      </c>
      <c r="L12" s="39">
        <v>141.5</v>
      </c>
      <c r="M12" s="40">
        <f t="shared" si="0"/>
        <v>57602.737440000012</v>
      </c>
    </row>
    <row r="13" spans="1:13" x14ac:dyDescent="0.3">
      <c r="A13" s="37" t="s">
        <v>153</v>
      </c>
      <c r="B13" s="38">
        <v>1144213778</v>
      </c>
      <c r="C13" s="39">
        <v>25360.519999999997</v>
      </c>
      <c r="D13" s="39">
        <v>-6352.54</v>
      </c>
      <c r="E13" s="39">
        <v>25360.519999999997</v>
      </c>
      <c r="F13" s="39">
        <v>-6352.54</v>
      </c>
      <c r="G13" s="39">
        <v>25360.519999999997</v>
      </c>
      <c r="H13" s="39">
        <v>-6352.54</v>
      </c>
      <c r="I13" s="39">
        <v>25360.519999999997</v>
      </c>
      <c r="J13" s="39">
        <v>-6352.54</v>
      </c>
      <c r="K13" s="39">
        <v>52364.434880000001</v>
      </c>
      <c r="L13" s="39">
        <v>8941.5099999999984</v>
      </c>
      <c r="M13" s="40">
        <f t="shared" si="0"/>
        <v>137337.86488000001</v>
      </c>
    </row>
    <row r="14" spans="1:13" x14ac:dyDescent="0.3">
      <c r="A14" s="37" t="s">
        <v>154</v>
      </c>
      <c r="B14" s="38">
        <v>1255780136</v>
      </c>
      <c r="C14" s="39">
        <v>189745.78999999992</v>
      </c>
      <c r="D14" s="39">
        <v>-52150.630000000005</v>
      </c>
      <c r="E14" s="39">
        <v>189745.78999999992</v>
      </c>
      <c r="F14" s="39">
        <v>-52150.630000000005</v>
      </c>
      <c r="G14" s="39">
        <v>189745.78999999992</v>
      </c>
      <c r="H14" s="39">
        <v>-52150.630000000005</v>
      </c>
      <c r="I14" s="39">
        <v>189745.78999999992</v>
      </c>
      <c r="J14" s="39">
        <v>-52150.630000000005</v>
      </c>
      <c r="K14" s="39">
        <v>73444.313919999971</v>
      </c>
      <c r="L14" s="39">
        <v>36168.890000000007</v>
      </c>
      <c r="M14" s="40">
        <f t="shared" si="0"/>
        <v>659993.84391999966</v>
      </c>
    </row>
    <row r="15" spans="1:13" x14ac:dyDescent="0.3">
      <c r="A15" s="37" t="s">
        <v>155</v>
      </c>
      <c r="B15" s="38">
        <v>1356762306</v>
      </c>
      <c r="C15" s="39">
        <v>73189.280000000013</v>
      </c>
      <c r="D15" s="39">
        <v>-16140.699999999999</v>
      </c>
      <c r="E15" s="39">
        <v>73189.280000000013</v>
      </c>
      <c r="F15" s="39">
        <v>-16140.699999999999</v>
      </c>
      <c r="G15" s="39">
        <v>73189.280000000013</v>
      </c>
      <c r="H15" s="39">
        <v>-16140.699999999999</v>
      </c>
      <c r="I15" s="39">
        <v>73189.280000000013</v>
      </c>
      <c r="J15" s="39">
        <v>-16140.699999999999</v>
      </c>
      <c r="K15" s="39">
        <v>218934.66688000021</v>
      </c>
      <c r="L15" s="39">
        <v>156468.10999999972</v>
      </c>
      <c r="M15" s="40">
        <f t="shared" si="0"/>
        <v>603597.09687999997</v>
      </c>
    </row>
    <row r="16" spans="1:13" x14ac:dyDescent="0.3">
      <c r="A16" s="37" t="s">
        <v>156</v>
      </c>
      <c r="B16" s="38">
        <v>1407802861</v>
      </c>
      <c r="C16" s="39">
        <v>53690.04</v>
      </c>
      <c r="D16" s="39">
        <v>-8466.8799999999956</v>
      </c>
      <c r="E16" s="39">
        <v>53690.04</v>
      </c>
      <c r="F16" s="39">
        <v>-8466.8799999999956</v>
      </c>
      <c r="G16" s="39">
        <v>53690.04</v>
      </c>
      <c r="H16" s="39">
        <v>-8466.8799999999956</v>
      </c>
      <c r="I16" s="39">
        <v>53690.04</v>
      </c>
      <c r="J16" s="39">
        <v>-8466.8799999999956</v>
      </c>
      <c r="K16" s="39">
        <v>229094.33728000021</v>
      </c>
      <c r="L16" s="39">
        <v>212174.53999999975</v>
      </c>
      <c r="M16" s="40">
        <f t="shared" si="0"/>
        <v>622161.51728000003</v>
      </c>
    </row>
    <row r="17" spans="1:13" x14ac:dyDescent="0.3">
      <c r="A17" s="37" t="s">
        <v>157</v>
      </c>
      <c r="B17" s="38">
        <v>1831146471</v>
      </c>
      <c r="C17" s="39">
        <v>166436.19000000006</v>
      </c>
      <c r="D17" s="39">
        <v>-43028.910000000018</v>
      </c>
      <c r="E17" s="39">
        <v>166436.19000000006</v>
      </c>
      <c r="F17" s="39">
        <v>-43028.910000000018</v>
      </c>
      <c r="G17" s="39">
        <v>166436.19000000006</v>
      </c>
      <c r="H17" s="39">
        <v>-43028.910000000018</v>
      </c>
      <c r="I17" s="39">
        <v>166436.19000000006</v>
      </c>
      <c r="J17" s="39">
        <v>-43028.910000000018</v>
      </c>
      <c r="K17" s="39">
        <v>532144.30975999939</v>
      </c>
      <c r="L17" s="39">
        <v>87511.760000000824</v>
      </c>
      <c r="M17" s="40">
        <f t="shared" si="0"/>
        <v>1113285.1897600004</v>
      </c>
    </row>
    <row r="18" spans="1:13" x14ac:dyDescent="0.3">
      <c r="A18" s="37" t="s">
        <v>158</v>
      </c>
      <c r="B18" s="38">
        <v>1073574786</v>
      </c>
      <c r="C18" s="39">
        <v>247235.15000000008</v>
      </c>
      <c r="D18" s="39">
        <v>-60289.749999999978</v>
      </c>
      <c r="E18" s="39">
        <v>247235.15000000008</v>
      </c>
      <c r="F18" s="39">
        <v>-60289.749999999978</v>
      </c>
      <c r="G18" s="39">
        <v>247235.15000000008</v>
      </c>
      <c r="H18" s="39">
        <v>-60289.749999999978</v>
      </c>
      <c r="I18" s="39">
        <v>247235.15000000008</v>
      </c>
      <c r="J18" s="39">
        <v>-60289.749999999978</v>
      </c>
      <c r="K18" s="39">
        <v>929236.07871999883</v>
      </c>
      <c r="L18" s="39">
        <v>203244.53000000166</v>
      </c>
      <c r="M18" s="40">
        <f t="shared" si="0"/>
        <v>1880262.2087200009</v>
      </c>
    </row>
    <row r="19" spans="1:13" x14ac:dyDescent="0.3">
      <c r="A19" s="37" t="s">
        <v>159</v>
      </c>
      <c r="B19" s="38">
        <v>1538291760</v>
      </c>
      <c r="C19" s="39">
        <v>118403.19000000006</v>
      </c>
      <c r="D19" s="39">
        <v>-28172.680000000011</v>
      </c>
      <c r="E19" s="39">
        <v>118403.19000000006</v>
      </c>
      <c r="F19" s="39">
        <v>-28172.680000000011</v>
      </c>
      <c r="G19" s="39">
        <v>118403.19000000006</v>
      </c>
      <c r="H19" s="39">
        <v>-28172.680000000011</v>
      </c>
      <c r="I19" s="39">
        <v>118403.19000000006</v>
      </c>
      <c r="J19" s="39">
        <v>-28172.680000000011</v>
      </c>
      <c r="K19" s="39">
        <v>349209.22079999949</v>
      </c>
      <c r="L19" s="39">
        <v>101836.63000000069</v>
      </c>
      <c r="M19" s="40">
        <f t="shared" si="0"/>
        <v>811967.89080000052</v>
      </c>
    </row>
    <row r="20" spans="1:13" x14ac:dyDescent="0.3">
      <c r="A20" s="37" t="s">
        <v>160</v>
      </c>
      <c r="B20" s="38">
        <v>1609855543</v>
      </c>
      <c r="C20" s="39">
        <v>331639.25999999989</v>
      </c>
      <c r="D20" s="39">
        <v>-81242.98000000001</v>
      </c>
      <c r="E20" s="39">
        <v>331639.25999999989</v>
      </c>
      <c r="F20" s="39">
        <v>-81242.98000000001</v>
      </c>
      <c r="G20" s="39">
        <v>331639.25999999989</v>
      </c>
      <c r="H20" s="39">
        <v>-81242.98000000001</v>
      </c>
      <c r="I20" s="39">
        <v>331639.25999999989</v>
      </c>
      <c r="J20" s="39">
        <v>-81242.98000000001</v>
      </c>
      <c r="K20" s="39">
        <v>552052.13087999879</v>
      </c>
      <c r="L20" s="39">
        <v>149725.74000000177</v>
      </c>
      <c r="M20" s="40">
        <f t="shared" si="0"/>
        <v>1703362.9908800002</v>
      </c>
    </row>
    <row r="21" spans="1:13" x14ac:dyDescent="0.3">
      <c r="A21" s="37" t="s">
        <v>161</v>
      </c>
      <c r="B21" s="38">
        <v>1639188162</v>
      </c>
      <c r="C21" s="39">
        <v>144570.9599999999</v>
      </c>
      <c r="D21" s="39">
        <v>-35578.389999999985</v>
      </c>
      <c r="E21" s="39">
        <v>144570.9599999999</v>
      </c>
      <c r="F21" s="39">
        <v>-35578.389999999985</v>
      </c>
      <c r="G21" s="39">
        <v>144570.9599999999</v>
      </c>
      <c r="H21" s="39">
        <v>-35578.389999999985</v>
      </c>
      <c r="I21" s="39">
        <v>144570.9599999999</v>
      </c>
      <c r="J21" s="39">
        <v>-35578.389999999985</v>
      </c>
      <c r="K21" s="39">
        <v>136194.95263999992</v>
      </c>
      <c r="L21" s="39">
        <v>59529.910000000164</v>
      </c>
      <c r="M21" s="40">
        <f t="shared" si="0"/>
        <v>631695.14263999974</v>
      </c>
    </row>
    <row r="22" spans="1:13" x14ac:dyDescent="0.3">
      <c r="A22" s="37" t="s">
        <v>162</v>
      </c>
      <c r="B22" s="38">
        <v>1356378855</v>
      </c>
      <c r="C22" s="39">
        <v>27063</v>
      </c>
      <c r="D22" s="39">
        <v>-6606.5300000000007</v>
      </c>
      <c r="E22" s="39">
        <v>27063</v>
      </c>
      <c r="F22" s="39">
        <v>-6606.5300000000007</v>
      </c>
      <c r="G22" s="39">
        <v>27063</v>
      </c>
      <c r="H22" s="39">
        <v>-6606.5300000000007</v>
      </c>
      <c r="I22" s="39">
        <v>27063</v>
      </c>
      <c r="J22" s="39">
        <v>-6606.5300000000007</v>
      </c>
      <c r="K22" s="39">
        <v>190929.97727999993</v>
      </c>
      <c r="L22" s="39">
        <v>33664.910000000105</v>
      </c>
      <c r="M22" s="40">
        <f t="shared" si="0"/>
        <v>306420.76728000003</v>
      </c>
    </row>
    <row r="23" spans="1:13" x14ac:dyDescent="0.3">
      <c r="A23" s="37" t="s">
        <v>163</v>
      </c>
      <c r="B23" s="38">
        <v>1790732550</v>
      </c>
      <c r="C23" s="39">
        <v>186305.41000000006</v>
      </c>
      <c r="D23" s="39">
        <v>-43671.899999999994</v>
      </c>
      <c r="E23" s="39">
        <v>186305.41000000006</v>
      </c>
      <c r="F23" s="39">
        <v>-43671.899999999994</v>
      </c>
      <c r="G23" s="39">
        <v>186305.41000000006</v>
      </c>
      <c r="H23" s="39">
        <v>-43671.899999999994</v>
      </c>
      <c r="I23" s="39">
        <v>186305.41000000006</v>
      </c>
      <c r="J23" s="39">
        <v>-43671.899999999994</v>
      </c>
      <c r="K23" s="39">
        <v>480791.32287999865</v>
      </c>
      <c r="L23" s="39">
        <v>159234.40000000171</v>
      </c>
      <c r="M23" s="40">
        <f t="shared" si="0"/>
        <v>1210559.7628800005</v>
      </c>
    </row>
    <row r="24" spans="1:13" x14ac:dyDescent="0.3">
      <c r="A24" s="37" t="s">
        <v>164</v>
      </c>
      <c r="B24" s="38">
        <v>1386691152</v>
      </c>
      <c r="C24" s="39">
        <v>51453.979999999981</v>
      </c>
      <c r="D24" s="39">
        <v>-9810.8000000000011</v>
      </c>
      <c r="E24" s="39">
        <v>51453.979999999981</v>
      </c>
      <c r="F24" s="39">
        <v>-9810.8000000000011</v>
      </c>
      <c r="G24" s="39">
        <v>51453.979999999981</v>
      </c>
      <c r="H24" s="39">
        <v>-9810.8000000000011</v>
      </c>
      <c r="I24" s="39">
        <v>51453.979999999981</v>
      </c>
      <c r="J24" s="39">
        <v>-9810.8000000000011</v>
      </c>
      <c r="K24" s="39">
        <v>137402.55200000003</v>
      </c>
      <c r="L24" s="39">
        <v>18824.10999999999</v>
      </c>
      <c r="M24" s="40">
        <f t="shared" si="0"/>
        <v>322799.38199999993</v>
      </c>
    </row>
    <row r="25" spans="1:13" x14ac:dyDescent="0.3">
      <c r="A25" s="37" t="s">
        <v>256</v>
      </c>
      <c r="B25" s="38">
        <v>1285373787</v>
      </c>
      <c r="C25" s="39">
        <v>0</v>
      </c>
      <c r="D25" s="39">
        <v>0</v>
      </c>
      <c r="E25" s="39">
        <v>0</v>
      </c>
      <c r="F25" s="39">
        <v>0</v>
      </c>
      <c r="G25" s="39">
        <v>0</v>
      </c>
      <c r="H25" s="39">
        <v>0</v>
      </c>
      <c r="I25" s="39">
        <v>0</v>
      </c>
      <c r="J25" s="39">
        <v>0</v>
      </c>
      <c r="K25" s="39">
        <v>0</v>
      </c>
      <c r="L25" s="39">
        <v>0</v>
      </c>
      <c r="M25" s="40">
        <f t="shared" si="0"/>
        <v>0</v>
      </c>
    </row>
    <row r="26" spans="1:13" x14ac:dyDescent="0.3">
      <c r="A26" s="37" t="s">
        <v>165</v>
      </c>
      <c r="B26" s="38">
        <v>1568544179</v>
      </c>
      <c r="C26" s="39">
        <v>38256.619999999988</v>
      </c>
      <c r="D26" s="39">
        <v>-8921.2699999999986</v>
      </c>
      <c r="E26" s="39">
        <v>38256.619999999988</v>
      </c>
      <c r="F26" s="39">
        <v>-8921.2699999999986</v>
      </c>
      <c r="G26" s="39">
        <v>38256.619999999988</v>
      </c>
      <c r="H26" s="39">
        <v>-8921.2699999999986</v>
      </c>
      <c r="I26" s="39">
        <v>38256.619999999988</v>
      </c>
      <c r="J26" s="39">
        <v>-8921.2699999999986</v>
      </c>
      <c r="K26" s="39">
        <v>56512.803199999995</v>
      </c>
      <c r="L26" s="39">
        <v>13827.099999999997</v>
      </c>
      <c r="M26" s="40">
        <f t="shared" si="0"/>
        <v>187681.30319999994</v>
      </c>
    </row>
    <row r="27" spans="1:13" x14ac:dyDescent="0.3">
      <c r="A27" s="37" t="s">
        <v>166</v>
      </c>
      <c r="B27" s="38">
        <v>1063459907</v>
      </c>
      <c r="C27" s="39">
        <v>12078.419999999998</v>
      </c>
      <c r="D27" s="39">
        <v>-2974.3</v>
      </c>
      <c r="E27" s="39">
        <v>12078.419999999998</v>
      </c>
      <c r="F27" s="39">
        <v>-2974.3</v>
      </c>
      <c r="G27" s="39">
        <v>12078.419999999998</v>
      </c>
      <c r="H27" s="39">
        <v>-2974.3</v>
      </c>
      <c r="I27" s="39">
        <v>12078.419999999998</v>
      </c>
      <c r="J27" s="39">
        <v>-2974.3</v>
      </c>
      <c r="K27" s="39">
        <v>20611.856639999998</v>
      </c>
      <c r="L27" s="39">
        <v>5708.82</v>
      </c>
      <c r="M27" s="40">
        <f t="shared" si="0"/>
        <v>62737.156639999994</v>
      </c>
    </row>
    <row r="28" spans="1:13" x14ac:dyDescent="0.3">
      <c r="A28" s="37" t="s">
        <v>167</v>
      </c>
      <c r="B28" s="38">
        <v>1093752818</v>
      </c>
      <c r="C28" s="39">
        <v>239789.51000000018</v>
      </c>
      <c r="D28" s="39">
        <v>-60924.929999999978</v>
      </c>
      <c r="E28" s="39">
        <v>239789.51000000018</v>
      </c>
      <c r="F28" s="39">
        <v>-60924.929999999978</v>
      </c>
      <c r="G28" s="39">
        <v>239789.51000000018</v>
      </c>
      <c r="H28" s="39">
        <v>-60924.929999999978</v>
      </c>
      <c r="I28" s="39">
        <v>239789.51000000018</v>
      </c>
      <c r="J28" s="39">
        <v>-60924.929999999978</v>
      </c>
      <c r="K28" s="39">
        <v>433094.24671999912</v>
      </c>
      <c r="L28" s="39">
        <v>124721.91000000115</v>
      </c>
      <c r="M28" s="40">
        <f t="shared" si="0"/>
        <v>1273274.4767200011</v>
      </c>
    </row>
    <row r="29" spans="1:13" x14ac:dyDescent="0.3">
      <c r="A29" s="37" t="s">
        <v>168</v>
      </c>
      <c r="B29" s="38">
        <v>1629015516</v>
      </c>
      <c r="C29" s="39">
        <v>100450.49999999997</v>
      </c>
      <c r="D29" s="39">
        <v>-26161.16</v>
      </c>
      <c r="E29" s="39">
        <v>100450.49999999997</v>
      </c>
      <c r="F29" s="39">
        <v>-26161.16</v>
      </c>
      <c r="G29" s="39">
        <v>100450.49999999997</v>
      </c>
      <c r="H29" s="39">
        <v>-26161.16</v>
      </c>
      <c r="I29" s="39">
        <v>100450.49999999997</v>
      </c>
      <c r="J29" s="39">
        <v>-26161.16</v>
      </c>
      <c r="K29" s="39">
        <v>119363.55263999999</v>
      </c>
      <c r="L29" s="39">
        <v>19340.939999999995</v>
      </c>
      <c r="M29" s="40">
        <f t="shared" si="0"/>
        <v>435861.85263999994</v>
      </c>
    </row>
    <row r="30" spans="1:13" x14ac:dyDescent="0.3">
      <c r="A30" s="37" t="s">
        <v>169</v>
      </c>
      <c r="B30" s="38">
        <v>1265479497</v>
      </c>
      <c r="C30" s="39">
        <v>99755.23</v>
      </c>
      <c r="D30" s="39">
        <v>-27243.299999999996</v>
      </c>
      <c r="E30" s="39">
        <v>99755.23</v>
      </c>
      <c r="F30" s="39">
        <v>-27243.299999999996</v>
      </c>
      <c r="G30" s="39">
        <v>99755.23</v>
      </c>
      <c r="H30" s="39">
        <v>-27243.299999999996</v>
      </c>
      <c r="I30" s="39">
        <v>99755.23</v>
      </c>
      <c r="J30" s="39">
        <v>-27243.299999999996</v>
      </c>
      <c r="K30" s="39">
        <v>65210.328639999992</v>
      </c>
      <c r="L30" s="39">
        <v>6982.0499999999984</v>
      </c>
      <c r="M30" s="40">
        <f t="shared" si="0"/>
        <v>362240.09863999992</v>
      </c>
    </row>
    <row r="31" spans="1:13" x14ac:dyDescent="0.3">
      <c r="A31" s="37" t="s">
        <v>170</v>
      </c>
      <c r="B31" s="38">
        <v>1144223330</v>
      </c>
      <c r="C31" s="39">
        <v>142396.80000000005</v>
      </c>
      <c r="D31" s="39">
        <v>-40077.589999999997</v>
      </c>
      <c r="E31" s="39">
        <v>142396.80000000005</v>
      </c>
      <c r="F31" s="39">
        <v>-40077.589999999997</v>
      </c>
      <c r="G31" s="39">
        <v>142396.80000000005</v>
      </c>
      <c r="H31" s="39">
        <v>-40077.589999999997</v>
      </c>
      <c r="I31" s="39">
        <v>142396.80000000005</v>
      </c>
      <c r="J31" s="39">
        <v>-40077.589999999997</v>
      </c>
      <c r="K31" s="39">
        <v>311173.12352000002</v>
      </c>
      <c r="L31" s="39">
        <v>28599.229999999989</v>
      </c>
      <c r="M31" s="40">
        <f t="shared" si="0"/>
        <v>749049.1935200002</v>
      </c>
    </row>
    <row r="32" spans="1:13" x14ac:dyDescent="0.3">
      <c r="A32" s="37" t="s">
        <v>171</v>
      </c>
      <c r="B32" s="38">
        <v>1205969292</v>
      </c>
      <c r="C32" s="39">
        <v>119255.19000000003</v>
      </c>
      <c r="D32" s="39">
        <v>-28516.429999999971</v>
      </c>
      <c r="E32" s="39">
        <v>119255.19000000003</v>
      </c>
      <c r="F32" s="39">
        <v>-28516.429999999971</v>
      </c>
      <c r="G32" s="39">
        <v>119255.19000000003</v>
      </c>
      <c r="H32" s="39">
        <v>-28516.429999999971</v>
      </c>
      <c r="I32" s="39">
        <v>119255.19000000003</v>
      </c>
      <c r="J32" s="39">
        <v>-28516.429999999971</v>
      </c>
      <c r="K32" s="39">
        <v>331676.95008000004</v>
      </c>
      <c r="L32" s="39">
        <v>106162.72</v>
      </c>
      <c r="M32" s="40">
        <f t="shared" si="0"/>
        <v>800794.71008000022</v>
      </c>
    </row>
    <row r="33" spans="1:13" x14ac:dyDescent="0.3">
      <c r="A33" s="37" t="s">
        <v>172</v>
      </c>
      <c r="B33" s="38">
        <v>1790728319</v>
      </c>
      <c r="C33" s="39">
        <v>94271.63</v>
      </c>
      <c r="D33" s="39">
        <v>-23829.989999999998</v>
      </c>
      <c r="E33" s="39">
        <v>94271.63</v>
      </c>
      <c r="F33" s="39">
        <v>-23829.989999999998</v>
      </c>
      <c r="G33" s="39">
        <v>94271.63</v>
      </c>
      <c r="H33" s="39">
        <v>-23829.989999999998</v>
      </c>
      <c r="I33" s="39">
        <v>94271.63</v>
      </c>
      <c r="J33" s="39">
        <v>-23829.989999999998</v>
      </c>
      <c r="K33" s="39">
        <v>173425.76287999997</v>
      </c>
      <c r="L33" s="39">
        <v>49299.010000000017</v>
      </c>
      <c r="M33" s="40">
        <f t="shared" si="0"/>
        <v>504491.33288</v>
      </c>
    </row>
    <row r="34" spans="1:13" x14ac:dyDescent="0.3">
      <c r="A34" s="37" t="s">
        <v>173</v>
      </c>
      <c r="B34" s="38">
        <v>1508919069</v>
      </c>
      <c r="C34" s="39">
        <v>66339.079999999987</v>
      </c>
      <c r="D34" s="39">
        <v>-17073.78</v>
      </c>
      <c r="E34" s="39">
        <v>66339.079999999987</v>
      </c>
      <c r="F34" s="39">
        <v>-17073.78</v>
      </c>
      <c r="G34" s="39">
        <v>66339.079999999987</v>
      </c>
      <c r="H34" s="39">
        <v>-17073.78</v>
      </c>
      <c r="I34" s="39">
        <v>66339.079999999987</v>
      </c>
      <c r="J34" s="39">
        <v>-17073.78</v>
      </c>
      <c r="K34" s="39">
        <v>243868.40383999993</v>
      </c>
      <c r="L34" s="39">
        <v>46137.690000000111</v>
      </c>
      <c r="M34" s="40">
        <f t="shared" si="0"/>
        <v>487067.29384</v>
      </c>
    </row>
    <row r="35" spans="1:13" x14ac:dyDescent="0.3">
      <c r="A35" s="37" t="s">
        <v>174</v>
      </c>
      <c r="B35" s="38">
        <v>1437159613</v>
      </c>
      <c r="C35" s="39">
        <v>625717.64000000188</v>
      </c>
      <c r="D35" s="39">
        <v>-155104.24000000022</v>
      </c>
      <c r="E35" s="39">
        <v>625717.64000000188</v>
      </c>
      <c r="F35" s="39">
        <v>-155104.24000000022</v>
      </c>
      <c r="G35" s="39">
        <v>625717.64000000188</v>
      </c>
      <c r="H35" s="39">
        <v>-155104.24000000022</v>
      </c>
      <c r="I35" s="39">
        <v>625717.64000000188</v>
      </c>
      <c r="J35" s="39">
        <v>-155104.24000000022</v>
      </c>
      <c r="K35" s="39">
        <v>2462436.789760014</v>
      </c>
      <c r="L35" s="39">
        <v>580142.83999998018</v>
      </c>
      <c r="M35" s="40">
        <f t="shared" si="0"/>
        <v>4925033.2297600014</v>
      </c>
    </row>
    <row r="36" spans="1:13" x14ac:dyDescent="0.3">
      <c r="A36" s="37" t="s">
        <v>175</v>
      </c>
      <c r="B36" s="38">
        <v>1134179161</v>
      </c>
      <c r="C36" s="39">
        <v>13017.12</v>
      </c>
      <c r="D36" s="39">
        <v>-3042.0600000000004</v>
      </c>
      <c r="E36" s="39">
        <v>13017.12</v>
      </c>
      <c r="F36" s="39">
        <v>-3042.0600000000004</v>
      </c>
      <c r="G36" s="39">
        <v>13017.12</v>
      </c>
      <c r="H36" s="39">
        <v>-3042.0600000000004</v>
      </c>
      <c r="I36" s="39">
        <v>13017.12</v>
      </c>
      <c r="J36" s="39">
        <v>-3042.0600000000004</v>
      </c>
      <c r="K36" s="39">
        <v>265561.31199999998</v>
      </c>
      <c r="L36" s="39">
        <v>39635</v>
      </c>
      <c r="M36" s="40">
        <f t="shared" si="0"/>
        <v>345096.55199999997</v>
      </c>
    </row>
    <row r="37" spans="1:13" x14ac:dyDescent="0.3">
      <c r="A37" s="37" t="s">
        <v>257</v>
      </c>
      <c r="B37" s="38">
        <v>1972685584</v>
      </c>
      <c r="C37" s="39">
        <v>92515.719999999914</v>
      </c>
      <c r="D37" s="39">
        <v>-15500.639999999996</v>
      </c>
      <c r="E37" s="39">
        <v>92515.719999999914</v>
      </c>
      <c r="F37" s="39">
        <v>-15500.639999999996</v>
      </c>
      <c r="G37" s="39">
        <v>92515.719999999914</v>
      </c>
      <c r="H37" s="39">
        <v>-15500.639999999996</v>
      </c>
      <c r="I37" s="39">
        <v>92515.719999999914</v>
      </c>
      <c r="J37" s="39">
        <v>-15500.639999999996</v>
      </c>
      <c r="K37" s="39">
        <v>352849.44</v>
      </c>
      <c r="L37" s="39">
        <v>210877</v>
      </c>
      <c r="M37" s="40">
        <f t="shared" si="0"/>
        <v>871786.75999999966</v>
      </c>
    </row>
    <row r="38" spans="1:13" x14ac:dyDescent="0.3">
      <c r="A38" s="37" t="s">
        <v>258</v>
      </c>
      <c r="B38" s="38">
        <v>1447763750</v>
      </c>
      <c r="C38" s="39">
        <v>0</v>
      </c>
      <c r="D38" s="39">
        <v>0</v>
      </c>
      <c r="E38" s="39">
        <v>0</v>
      </c>
      <c r="F38" s="39">
        <v>0</v>
      </c>
      <c r="G38" s="39">
        <v>0</v>
      </c>
      <c r="H38" s="39">
        <v>0</v>
      </c>
      <c r="I38" s="39">
        <v>0</v>
      </c>
      <c r="J38" s="39">
        <v>0</v>
      </c>
      <c r="K38" s="39">
        <v>0</v>
      </c>
      <c r="L38" s="39">
        <v>0</v>
      </c>
      <c r="M38" s="40">
        <f t="shared" si="0"/>
        <v>0</v>
      </c>
    </row>
    <row r="39" spans="1:13" x14ac:dyDescent="0.3">
      <c r="A39" s="37" t="s">
        <v>176</v>
      </c>
      <c r="B39" s="38">
        <v>1043250350</v>
      </c>
      <c r="C39" s="39">
        <v>464618.79000000015</v>
      </c>
      <c r="D39" s="39">
        <v>-104507.80000000008</v>
      </c>
      <c r="E39" s="39">
        <v>464618.79000000015</v>
      </c>
      <c r="F39" s="39">
        <v>-104507.80000000008</v>
      </c>
      <c r="G39" s="39">
        <v>464618.79000000015</v>
      </c>
      <c r="H39" s="39">
        <v>-104507.80000000008</v>
      </c>
      <c r="I39" s="39">
        <v>464618.79000000015</v>
      </c>
      <c r="J39" s="39">
        <v>-104507.80000000008</v>
      </c>
      <c r="K39" s="39">
        <v>835346.70048000012</v>
      </c>
      <c r="L39" s="39">
        <v>387860.85</v>
      </c>
      <c r="M39" s="40">
        <f t="shared" si="0"/>
        <v>2663651.5104800011</v>
      </c>
    </row>
    <row r="40" spans="1:13" x14ac:dyDescent="0.3">
      <c r="A40" s="37" t="s">
        <v>177</v>
      </c>
      <c r="B40" s="38">
        <v>1942226501</v>
      </c>
      <c r="C40" s="39">
        <v>124648.39</v>
      </c>
      <c r="D40" s="39">
        <v>-30052.790000000015</v>
      </c>
      <c r="E40" s="39">
        <v>124648.39</v>
      </c>
      <c r="F40" s="39">
        <v>-30052.790000000015</v>
      </c>
      <c r="G40" s="39">
        <v>124648.39</v>
      </c>
      <c r="H40" s="39">
        <v>-30052.790000000015</v>
      </c>
      <c r="I40" s="39">
        <v>124648.39</v>
      </c>
      <c r="J40" s="39">
        <v>-30052.790000000015</v>
      </c>
      <c r="K40" s="39">
        <v>320016.38432000001</v>
      </c>
      <c r="L40" s="39">
        <v>51613.750000000073</v>
      </c>
      <c r="M40" s="40">
        <f t="shared" si="0"/>
        <v>750012.53431999998</v>
      </c>
    </row>
    <row r="41" spans="1:13" x14ac:dyDescent="0.3">
      <c r="A41" s="37" t="s">
        <v>178</v>
      </c>
      <c r="B41" s="38">
        <v>1932258506</v>
      </c>
      <c r="C41" s="39">
        <v>459904.30999999889</v>
      </c>
      <c r="D41" s="39">
        <v>-108873.03000000023</v>
      </c>
      <c r="E41" s="39">
        <v>459904.30999999889</v>
      </c>
      <c r="F41" s="39">
        <v>-108873.03000000023</v>
      </c>
      <c r="G41" s="39">
        <v>459904.30999999889</v>
      </c>
      <c r="H41" s="39">
        <v>-108873.03000000023</v>
      </c>
      <c r="I41" s="39">
        <v>459904.30999999889</v>
      </c>
      <c r="J41" s="39">
        <v>-108873.03000000023</v>
      </c>
      <c r="K41" s="39">
        <v>966622.92832000006</v>
      </c>
      <c r="L41" s="39">
        <v>277613.93</v>
      </c>
      <c r="M41" s="40">
        <f t="shared" si="0"/>
        <v>2648361.9783199946</v>
      </c>
    </row>
    <row r="42" spans="1:13" x14ac:dyDescent="0.3">
      <c r="A42" s="37" t="s">
        <v>179</v>
      </c>
      <c r="B42" s="38">
        <v>1528444643</v>
      </c>
      <c r="C42" s="39">
        <v>9267.75</v>
      </c>
      <c r="D42" s="39">
        <v>-1264.54</v>
      </c>
      <c r="E42" s="39">
        <v>9267.75</v>
      </c>
      <c r="F42" s="39">
        <v>-1264.54</v>
      </c>
      <c r="G42" s="39">
        <v>9267.75</v>
      </c>
      <c r="H42" s="39">
        <v>-1264.54</v>
      </c>
      <c r="I42" s="39">
        <v>9267.75</v>
      </c>
      <c r="J42" s="39">
        <v>-1264.54</v>
      </c>
      <c r="K42" s="39">
        <v>51821.36255999998</v>
      </c>
      <c r="L42" s="39">
        <v>64440.780000000013</v>
      </c>
      <c r="M42" s="40">
        <f t="shared" si="0"/>
        <v>148274.98255999997</v>
      </c>
    </row>
    <row r="43" spans="1:13" x14ac:dyDescent="0.3">
      <c r="A43" s="37" t="s">
        <v>180</v>
      </c>
      <c r="B43" s="38">
        <v>1194741066</v>
      </c>
      <c r="C43" s="39">
        <v>22437.300000000003</v>
      </c>
      <c r="D43" s="39">
        <v>-5228.6399999999994</v>
      </c>
      <c r="E43" s="39">
        <v>22437.300000000003</v>
      </c>
      <c r="F43" s="39">
        <v>-5228.6399999999994</v>
      </c>
      <c r="G43" s="39">
        <v>22437.300000000003</v>
      </c>
      <c r="H43" s="39">
        <v>-5228.6399999999994</v>
      </c>
      <c r="I43" s="39">
        <v>22437.300000000003</v>
      </c>
      <c r="J43" s="39">
        <v>-5228.6399999999994</v>
      </c>
      <c r="K43" s="39">
        <v>57723.155200000008</v>
      </c>
      <c r="L43" s="39">
        <v>11681.439999999995</v>
      </c>
      <c r="M43" s="40">
        <f t="shared" si="0"/>
        <v>138239.23520000002</v>
      </c>
    </row>
    <row r="44" spans="1:13" x14ac:dyDescent="0.3">
      <c r="A44" s="37" t="s">
        <v>181</v>
      </c>
      <c r="B44" s="38">
        <v>1801833751</v>
      </c>
      <c r="C44" s="39">
        <v>42473.299999999996</v>
      </c>
      <c r="D44" s="39">
        <v>-10282.579999999994</v>
      </c>
      <c r="E44" s="39">
        <v>42473.299999999996</v>
      </c>
      <c r="F44" s="39">
        <v>-10282.579999999994</v>
      </c>
      <c r="G44" s="39">
        <v>42473.299999999996</v>
      </c>
      <c r="H44" s="39">
        <v>-10282.579999999994</v>
      </c>
      <c r="I44" s="39">
        <v>42473.299999999996</v>
      </c>
      <c r="J44" s="39">
        <v>-10282.579999999994</v>
      </c>
      <c r="K44" s="39">
        <v>70101.04127999999</v>
      </c>
      <c r="L44" s="39">
        <v>22146.060000000005</v>
      </c>
      <c r="M44" s="40">
        <f t="shared" si="0"/>
        <v>221009.98128000001</v>
      </c>
    </row>
    <row r="45" spans="1:13" x14ac:dyDescent="0.3">
      <c r="A45" s="37" t="s">
        <v>182</v>
      </c>
      <c r="B45" s="38">
        <v>1851390553</v>
      </c>
      <c r="C45" s="39">
        <v>122742.96000000014</v>
      </c>
      <c r="D45" s="39">
        <v>-27213.059999999961</v>
      </c>
      <c r="E45" s="39">
        <v>122742.96000000014</v>
      </c>
      <c r="F45" s="39">
        <v>-27213.059999999961</v>
      </c>
      <c r="G45" s="39">
        <v>122742.96000000014</v>
      </c>
      <c r="H45" s="39">
        <v>-27213.059999999961</v>
      </c>
      <c r="I45" s="39">
        <v>122742.96000000014</v>
      </c>
      <c r="J45" s="39">
        <v>-27213.059999999961</v>
      </c>
      <c r="K45" s="39">
        <v>274754.35680000001</v>
      </c>
      <c r="L45" s="39">
        <v>86007</v>
      </c>
      <c r="M45" s="40">
        <f t="shared" si="0"/>
        <v>742880.95680000074</v>
      </c>
    </row>
    <row r="46" spans="1:13" x14ac:dyDescent="0.3">
      <c r="A46" s="37" t="s">
        <v>183</v>
      </c>
      <c r="B46" s="38">
        <v>1780622498</v>
      </c>
      <c r="C46" s="39">
        <v>781841.08000000101</v>
      </c>
      <c r="D46" s="39">
        <v>-178522.03000000044</v>
      </c>
      <c r="E46" s="39">
        <v>781841.08000000101</v>
      </c>
      <c r="F46" s="39">
        <v>-178522.03000000044</v>
      </c>
      <c r="G46" s="39">
        <v>781841.08000000101</v>
      </c>
      <c r="H46" s="39">
        <v>-178522.03000000044</v>
      </c>
      <c r="I46" s="39">
        <v>781841.08000000101</v>
      </c>
      <c r="J46" s="39">
        <v>-178522.03000000044</v>
      </c>
      <c r="K46" s="39">
        <v>1471114.1798400215</v>
      </c>
      <c r="L46" s="39">
        <v>478528.19999997044</v>
      </c>
      <c r="M46" s="40">
        <f t="shared" si="0"/>
        <v>4362918.5798399942</v>
      </c>
    </row>
    <row r="47" spans="1:13" x14ac:dyDescent="0.3">
      <c r="A47" s="37" t="s">
        <v>184</v>
      </c>
      <c r="B47" s="38">
        <v>1730261348</v>
      </c>
      <c r="C47" s="39">
        <v>111165.83999999987</v>
      </c>
      <c r="D47" s="39">
        <v>-28467.599999999995</v>
      </c>
      <c r="E47" s="39">
        <v>111165.83999999987</v>
      </c>
      <c r="F47" s="39">
        <v>-28467.599999999995</v>
      </c>
      <c r="G47" s="39">
        <v>111165.83999999987</v>
      </c>
      <c r="H47" s="39">
        <v>-28467.599999999995</v>
      </c>
      <c r="I47" s="39">
        <v>111165.83999999987</v>
      </c>
      <c r="J47" s="39">
        <v>-28467.599999999995</v>
      </c>
      <c r="K47" s="39">
        <v>423946.67199999985</v>
      </c>
      <c r="L47" s="39">
        <v>69922.100000000224</v>
      </c>
      <c r="M47" s="40">
        <f t="shared" si="0"/>
        <v>824661.73199999949</v>
      </c>
    </row>
    <row r="48" spans="1:13" x14ac:dyDescent="0.3">
      <c r="A48" s="37" t="s">
        <v>185</v>
      </c>
      <c r="B48" s="38">
        <v>1588626519</v>
      </c>
      <c r="C48" s="39">
        <v>371375.13999999996</v>
      </c>
      <c r="D48" s="39">
        <v>-89863.89</v>
      </c>
      <c r="E48" s="39">
        <v>371375.13999999996</v>
      </c>
      <c r="F48" s="39">
        <v>-89863.89</v>
      </c>
      <c r="G48" s="39">
        <v>371375.13999999996</v>
      </c>
      <c r="H48" s="39">
        <v>-89863.89</v>
      </c>
      <c r="I48" s="39">
        <v>371375.13999999996</v>
      </c>
      <c r="J48" s="39">
        <v>-89863.89</v>
      </c>
      <c r="K48" s="39">
        <v>662960.22111999884</v>
      </c>
      <c r="L48" s="39">
        <v>215927.37000000163</v>
      </c>
      <c r="M48" s="40">
        <f t="shared" si="0"/>
        <v>2004932.5911200005</v>
      </c>
    </row>
    <row r="49" spans="1:13" x14ac:dyDescent="0.3">
      <c r="A49" s="37" t="s">
        <v>186</v>
      </c>
      <c r="B49" s="38">
        <v>1508803313</v>
      </c>
      <c r="C49" s="39">
        <v>31045.589999999997</v>
      </c>
      <c r="D49" s="39">
        <v>-7219.2800000000016</v>
      </c>
      <c r="E49" s="39">
        <v>31045.589999999997</v>
      </c>
      <c r="F49" s="39">
        <v>-7219.2800000000016</v>
      </c>
      <c r="G49" s="39">
        <v>31045.589999999997</v>
      </c>
      <c r="H49" s="39">
        <v>-7219.2800000000016</v>
      </c>
      <c r="I49" s="39">
        <v>31045.589999999997</v>
      </c>
      <c r="J49" s="39">
        <v>-7219.2800000000016</v>
      </c>
      <c r="K49" s="39">
        <v>52218.191679999989</v>
      </c>
      <c r="L49" s="39">
        <v>12283.969999999996</v>
      </c>
      <c r="M49" s="40">
        <f t="shared" si="0"/>
        <v>159807.40167999998</v>
      </c>
    </row>
    <row r="50" spans="1:13" x14ac:dyDescent="0.3">
      <c r="A50" s="37" t="s">
        <v>187</v>
      </c>
      <c r="B50" s="38">
        <v>1013949403</v>
      </c>
      <c r="C50" s="39">
        <v>91006.299999999974</v>
      </c>
      <c r="D50" s="39">
        <v>-22193.229999999985</v>
      </c>
      <c r="E50" s="39">
        <v>91006.299999999974</v>
      </c>
      <c r="F50" s="39">
        <v>-22193.229999999985</v>
      </c>
      <c r="G50" s="39">
        <v>91006.299999999974</v>
      </c>
      <c r="H50" s="39">
        <v>-22193.229999999985</v>
      </c>
      <c r="I50" s="39">
        <v>91006.299999999974</v>
      </c>
      <c r="J50" s="39">
        <v>-22193.229999999985</v>
      </c>
      <c r="K50" s="39">
        <v>328099.77663999971</v>
      </c>
      <c r="L50" s="39">
        <v>89365.010000000373</v>
      </c>
      <c r="M50" s="40">
        <f t="shared" si="0"/>
        <v>692717.06663999998</v>
      </c>
    </row>
    <row r="51" spans="1:13" x14ac:dyDescent="0.3">
      <c r="A51" s="37" t="s">
        <v>188</v>
      </c>
      <c r="B51" s="38">
        <v>1891825782</v>
      </c>
      <c r="C51" s="39">
        <v>129372.54999999996</v>
      </c>
      <c r="D51" s="39">
        <v>-29494.610000000015</v>
      </c>
      <c r="E51" s="39">
        <v>129372.54999999996</v>
      </c>
      <c r="F51" s="39">
        <v>-29494.610000000015</v>
      </c>
      <c r="G51" s="39">
        <v>129372.54999999996</v>
      </c>
      <c r="H51" s="39">
        <v>-29494.610000000015</v>
      </c>
      <c r="I51" s="39">
        <v>129372.54999999996</v>
      </c>
      <c r="J51" s="39">
        <v>-29494.610000000015</v>
      </c>
      <c r="K51" s="39">
        <v>236393.61728000003</v>
      </c>
      <c r="L51" s="39">
        <v>47311.54</v>
      </c>
      <c r="M51" s="40">
        <f t="shared" si="0"/>
        <v>683216.91727999982</v>
      </c>
    </row>
    <row r="52" spans="1:13" x14ac:dyDescent="0.3">
      <c r="A52" s="37" t="s">
        <v>189</v>
      </c>
      <c r="B52" s="38">
        <v>1881637171</v>
      </c>
      <c r="C52" s="39">
        <v>35266.009999999987</v>
      </c>
      <c r="D52" s="39">
        <v>-8567.5</v>
      </c>
      <c r="E52" s="39">
        <v>35266.009999999987</v>
      </c>
      <c r="F52" s="39">
        <v>-8567.5</v>
      </c>
      <c r="G52" s="39">
        <v>35266.009999999987</v>
      </c>
      <c r="H52" s="39">
        <v>-8567.5</v>
      </c>
      <c r="I52" s="39">
        <v>35266.009999999987</v>
      </c>
      <c r="J52" s="39">
        <v>-8567.5</v>
      </c>
      <c r="K52" s="39">
        <v>184388.01183999999</v>
      </c>
      <c r="L52" s="39">
        <v>50132</v>
      </c>
      <c r="M52" s="40">
        <f t="shared" si="0"/>
        <v>341314.05183999997</v>
      </c>
    </row>
    <row r="53" spans="1:13" x14ac:dyDescent="0.3">
      <c r="A53" s="37" t="s">
        <v>190</v>
      </c>
      <c r="B53" s="38">
        <v>1417995309</v>
      </c>
      <c r="C53" s="39">
        <v>21453.35</v>
      </c>
      <c r="D53" s="39">
        <v>-5996.619999999999</v>
      </c>
      <c r="E53" s="39">
        <v>21453.35</v>
      </c>
      <c r="F53" s="39">
        <v>-5996.619999999999</v>
      </c>
      <c r="G53" s="39">
        <v>21453.35</v>
      </c>
      <c r="H53" s="39">
        <v>-5996.619999999999</v>
      </c>
      <c r="I53" s="39">
        <v>21453.35</v>
      </c>
      <c r="J53" s="39">
        <v>-5996.619999999999</v>
      </c>
      <c r="K53" s="39">
        <v>43630.396480000003</v>
      </c>
      <c r="L53" s="39">
        <v>3425.6200000000003</v>
      </c>
      <c r="M53" s="40">
        <f t="shared" si="0"/>
        <v>108882.93648</v>
      </c>
    </row>
    <row r="54" spans="1:13" x14ac:dyDescent="0.3">
      <c r="A54" s="37" t="s">
        <v>191</v>
      </c>
      <c r="B54" s="38">
        <v>1952349847</v>
      </c>
      <c r="C54" s="39">
        <v>252900.03000000041</v>
      </c>
      <c r="D54" s="39">
        <v>-61748.40000000014</v>
      </c>
      <c r="E54" s="39">
        <v>252900.03000000041</v>
      </c>
      <c r="F54" s="39">
        <v>-61748.40000000014</v>
      </c>
      <c r="G54" s="39">
        <v>252900.03000000041</v>
      </c>
      <c r="H54" s="39">
        <v>-61748.40000000014</v>
      </c>
      <c r="I54" s="39">
        <v>252900.03000000041</v>
      </c>
      <c r="J54" s="39">
        <v>-61748.40000000014</v>
      </c>
      <c r="K54" s="39">
        <v>405234.27679999924</v>
      </c>
      <c r="L54" s="39">
        <v>139575.71000000104</v>
      </c>
      <c r="M54" s="40">
        <f t="shared" si="0"/>
        <v>1309416.5068000015</v>
      </c>
    </row>
    <row r="55" spans="1:13" x14ac:dyDescent="0.3">
      <c r="A55" s="37" t="s">
        <v>192</v>
      </c>
      <c r="B55" s="38">
        <v>1114193844</v>
      </c>
      <c r="C55" s="39">
        <v>480535.72999999957</v>
      </c>
      <c r="D55" s="39">
        <v>-120180.74999999997</v>
      </c>
      <c r="E55" s="39">
        <v>480535.72999999957</v>
      </c>
      <c r="F55" s="39">
        <v>-120180.74999999997</v>
      </c>
      <c r="G55" s="39">
        <v>480535.72999999957</v>
      </c>
      <c r="H55" s="39">
        <v>-120180.74999999997</v>
      </c>
      <c r="I55" s="39">
        <v>480535.72999999957</v>
      </c>
      <c r="J55" s="39">
        <v>-120180.74999999997</v>
      </c>
      <c r="K55" s="39">
        <v>928268.98207999859</v>
      </c>
      <c r="L55" s="39">
        <v>154225.00000000189</v>
      </c>
      <c r="M55" s="40">
        <f t="shared" si="0"/>
        <v>2523913.9020799985</v>
      </c>
    </row>
    <row r="56" spans="1:13" x14ac:dyDescent="0.3">
      <c r="A56" s="37" t="s">
        <v>193</v>
      </c>
      <c r="B56" s="38">
        <v>1184771479</v>
      </c>
      <c r="C56" s="39">
        <v>33520.929999999993</v>
      </c>
      <c r="D56" s="39">
        <v>-8404.1500000000015</v>
      </c>
      <c r="E56" s="39">
        <v>33520.929999999993</v>
      </c>
      <c r="F56" s="39">
        <v>-8404.1500000000015</v>
      </c>
      <c r="G56" s="39">
        <v>33520.929999999993</v>
      </c>
      <c r="H56" s="39">
        <v>-8404.1500000000015</v>
      </c>
      <c r="I56" s="39">
        <v>33520.929999999993</v>
      </c>
      <c r="J56" s="39">
        <v>-8404.1500000000015</v>
      </c>
      <c r="K56" s="39">
        <v>39325.657599999999</v>
      </c>
      <c r="L56" s="39">
        <v>6089.4299999999994</v>
      </c>
      <c r="M56" s="40">
        <f t="shared" si="0"/>
        <v>145882.20759999997</v>
      </c>
    </row>
    <row r="57" spans="1:13" x14ac:dyDescent="0.3">
      <c r="A57" s="37" t="s">
        <v>194</v>
      </c>
      <c r="B57" s="38">
        <v>1508804568</v>
      </c>
      <c r="C57" s="39">
        <v>171092.28999999989</v>
      </c>
      <c r="D57" s="39">
        <v>-40865.939999999973</v>
      </c>
      <c r="E57" s="39">
        <v>171092.28999999989</v>
      </c>
      <c r="F57" s="39">
        <v>-40865.939999999973</v>
      </c>
      <c r="G57" s="39">
        <v>171092.28999999989</v>
      </c>
      <c r="H57" s="39">
        <v>-40865.939999999973</v>
      </c>
      <c r="I57" s="39">
        <v>171092.28999999989</v>
      </c>
      <c r="J57" s="39">
        <v>-40865.939999999973</v>
      </c>
      <c r="K57" s="39">
        <v>355692.32095999923</v>
      </c>
      <c r="L57" s="39">
        <v>92964.460000000981</v>
      </c>
      <c r="M57" s="40">
        <f t="shared" si="0"/>
        <v>969562.18095999991</v>
      </c>
    </row>
    <row r="58" spans="1:13" x14ac:dyDescent="0.3">
      <c r="A58" s="37" t="s">
        <v>195</v>
      </c>
      <c r="B58" s="38">
        <v>1144281858</v>
      </c>
      <c r="C58" s="39">
        <v>137140.18</v>
      </c>
      <c r="D58" s="39">
        <v>-33799.089999999997</v>
      </c>
      <c r="E58" s="39">
        <v>137140.18</v>
      </c>
      <c r="F58" s="39">
        <v>-33799.089999999997</v>
      </c>
      <c r="G58" s="39">
        <v>137140.18</v>
      </c>
      <c r="H58" s="39">
        <v>-33799.089999999997</v>
      </c>
      <c r="I58" s="39">
        <v>137140.18</v>
      </c>
      <c r="J58" s="39">
        <v>-33799.089999999997</v>
      </c>
      <c r="K58" s="39">
        <v>386614.72799999948</v>
      </c>
      <c r="L58" s="39">
        <v>85050.100000000704</v>
      </c>
      <c r="M58" s="40">
        <f t="shared" si="0"/>
        <v>885029.1880000002</v>
      </c>
    </row>
    <row r="59" spans="1:13" x14ac:dyDescent="0.3">
      <c r="A59" s="37" t="s">
        <v>196</v>
      </c>
      <c r="B59" s="38">
        <v>1851352561</v>
      </c>
      <c r="C59" s="39">
        <v>42836.759999999995</v>
      </c>
      <c r="D59" s="39">
        <v>-10790.239999999998</v>
      </c>
      <c r="E59" s="39">
        <v>42836.759999999995</v>
      </c>
      <c r="F59" s="39">
        <v>-10790.239999999998</v>
      </c>
      <c r="G59" s="39">
        <v>42836.759999999995</v>
      </c>
      <c r="H59" s="39">
        <v>-10790.239999999998</v>
      </c>
      <c r="I59" s="39">
        <v>42836.759999999995</v>
      </c>
      <c r="J59" s="39">
        <v>-10790.239999999998</v>
      </c>
      <c r="K59" s="39">
        <v>113650.2496</v>
      </c>
      <c r="L59" s="39">
        <v>22366.059999999994</v>
      </c>
      <c r="M59" s="40">
        <f t="shared" si="0"/>
        <v>264202.38959999999</v>
      </c>
    </row>
    <row r="60" spans="1:13" x14ac:dyDescent="0.3">
      <c r="A60" s="37" t="s">
        <v>197</v>
      </c>
      <c r="B60" s="38">
        <v>1639382716</v>
      </c>
      <c r="C60" s="39">
        <v>65640.2</v>
      </c>
      <c r="D60" s="39">
        <v>-14801.600000000002</v>
      </c>
      <c r="E60" s="39">
        <v>65640.2</v>
      </c>
      <c r="F60" s="39">
        <v>-14801.600000000002</v>
      </c>
      <c r="G60" s="39">
        <v>65640.2</v>
      </c>
      <c r="H60" s="39">
        <v>-14801.600000000002</v>
      </c>
      <c r="I60" s="39">
        <v>65640.2</v>
      </c>
      <c r="J60" s="39">
        <v>-14801.600000000002</v>
      </c>
      <c r="K60" s="39">
        <v>277624.62431999954</v>
      </c>
      <c r="L60" s="39">
        <v>76282.730000000607</v>
      </c>
      <c r="M60" s="40">
        <f t="shared" si="0"/>
        <v>557261.75432000007</v>
      </c>
    </row>
    <row r="61" spans="1:13" x14ac:dyDescent="0.3">
      <c r="A61" s="37" t="s">
        <v>198</v>
      </c>
      <c r="B61" s="38">
        <v>1336226034</v>
      </c>
      <c r="C61" s="39">
        <v>1372620.8299999894</v>
      </c>
      <c r="D61" s="39">
        <v>-325316.81000000169</v>
      </c>
      <c r="E61" s="39">
        <v>1372620.8299999894</v>
      </c>
      <c r="F61" s="39">
        <v>-325316.81000000169</v>
      </c>
      <c r="G61" s="39">
        <v>1372620.8299999894</v>
      </c>
      <c r="H61" s="39">
        <v>-325316.81000000169</v>
      </c>
      <c r="I61" s="39">
        <v>1372620.8299999894</v>
      </c>
      <c r="J61" s="39">
        <v>-325316.81000000169</v>
      </c>
      <c r="K61" s="39">
        <v>3118413.1436799997</v>
      </c>
      <c r="L61" s="39">
        <v>968986.76</v>
      </c>
      <c r="M61" s="40">
        <f t="shared" si="0"/>
        <v>8276615.9836799502</v>
      </c>
    </row>
    <row r="62" spans="1:13" x14ac:dyDescent="0.3">
      <c r="A62" s="37" t="s">
        <v>199</v>
      </c>
      <c r="B62" s="38">
        <v>1407964125</v>
      </c>
      <c r="C62" s="39">
        <v>73600.530000000013</v>
      </c>
      <c r="D62" s="39">
        <v>-17106.07</v>
      </c>
      <c r="E62" s="39">
        <v>73600.530000000013</v>
      </c>
      <c r="F62" s="39">
        <v>-17106.07</v>
      </c>
      <c r="G62" s="39">
        <v>73600.530000000013</v>
      </c>
      <c r="H62" s="39">
        <v>-17106.07</v>
      </c>
      <c r="I62" s="39">
        <v>73600.530000000013</v>
      </c>
      <c r="J62" s="39">
        <v>-17106.07</v>
      </c>
      <c r="K62" s="39">
        <v>136560.64895999938</v>
      </c>
      <c r="L62" s="39">
        <v>81473.790000000881</v>
      </c>
      <c r="M62" s="40">
        <f t="shared" si="0"/>
        <v>444012.27896000026</v>
      </c>
    </row>
    <row r="63" spans="1:13" x14ac:dyDescent="0.3">
      <c r="A63" s="37" t="s">
        <v>200</v>
      </c>
      <c r="B63" s="38">
        <v>1598703290</v>
      </c>
      <c r="C63" s="39">
        <v>22403.969999999998</v>
      </c>
      <c r="D63" s="39">
        <v>-5597.29</v>
      </c>
      <c r="E63" s="39">
        <v>22403.969999999998</v>
      </c>
      <c r="F63" s="39">
        <v>-5597.29</v>
      </c>
      <c r="G63" s="39">
        <v>22403.969999999998</v>
      </c>
      <c r="H63" s="39">
        <v>-5597.29</v>
      </c>
      <c r="I63" s="39">
        <v>22403.969999999998</v>
      </c>
      <c r="J63" s="39">
        <v>-5597.29</v>
      </c>
      <c r="K63" s="39">
        <v>54963.030080000011</v>
      </c>
      <c r="L63" s="39">
        <v>9952.8099999999959</v>
      </c>
      <c r="M63" s="40">
        <f t="shared" si="0"/>
        <v>132142.56008</v>
      </c>
    </row>
    <row r="64" spans="1:13" x14ac:dyDescent="0.3">
      <c r="A64" s="37" t="s">
        <v>201</v>
      </c>
      <c r="B64" s="38">
        <v>1326137530</v>
      </c>
      <c r="C64" s="39">
        <v>95700.349999999889</v>
      </c>
      <c r="D64" s="39">
        <v>-24001.639999999963</v>
      </c>
      <c r="E64" s="39">
        <v>95700.349999999889</v>
      </c>
      <c r="F64" s="39">
        <v>-24001.639999999963</v>
      </c>
      <c r="G64" s="39">
        <v>95700.349999999889</v>
      </c>
      <c r="H64" s="39">
        <v>-24001.639999999963</v>
      </c>
      <c r="I64" s="39">
        <v>95700.349999999889</v>
      </c>
      <c r="J64" s="39">
        <v>-24001.639999999963</v>
      </c>
      <c r="K64" s="39">
        <v>379723.50111999986</v>
      </c>
      <c r="L64" s="39">
        <v>78740.770000000266</v>
      </c>
      <c r="M64" s="40">
        <f t="shared" si="0"/>
        <v>745259.11111999978</v>
      </c>
    </row>
    <row r="65" spans="1:13" x14ac:dyDescent="0.3">
      <c r="A65" s="37" t="s">
        <v>202</v>
      </c>
      <c r="B65" s="38">
        <v>1578501490</v>
      </c>
      <c r="C65" s="39">
        <v>13289.939999999999</v>
      </c>
      <c r="D65" s="39">
        <v>-3017.9799999999996</v>
      </c>
      <c r="E65" s="39">
        <v>13289.939999999999</v>
      </c>
      <c r="F65" s="39">
        <v>-3017.9799999999996</v>
      </c>
      <c r="G65" s="39">
        <v>13289.939999999999</v>
      </c>
      <c r="H65" s="39">
        <v>-3017.9799999999996</v>
      </c>
      <c r="I65" s="39">
        <v>13289.939999999999</v>
      </c>
      <c r="J65" s="39">
        <v>-3017.9799999999996</v>
      </c>
      <c r="K65" s="39">
        <v>67832.836479999998</v>
      </c>
      <c r="L65" s="39">
        <v>14726.639999999998</v>
      </c>
      <c r="M65" s="40">
        <f t="shared" si="0"/>
        <v>123647.31647999999</v>
      </c>
    </row>
    <row r="66" spans="1:13" x14ac:dyDescent="0.3">
      <c r="A66" s="37" t="s">
        <v>203</v>
      </c>
      <c r="B66" s="38">
        <v>1588868400</v>
      </c>
      <c r="C66" s="39">
        <v>92450.770000000019</v>
      </c>
      <c r="D66" s="39">
        <v>-23814.929999999997</v>
      </c>
      <c r="E66" s="39">
        <v>92450.770000000019</v>
      </c>
      <c r="F66" s="39">
        <v>-23814.929999999997</v>
      </c>
      <c r="G66" s="39">
        <v>92450.770000000019</v>
      </c>
      <c r="H66" s="39">
        <v>-23814.929999999997</v>
      </c>
      <c r="I66" s="39">
        <v>92450.770000000019</v>
      </c>
      <c r="J66" s="39">
        <v>-23814.929999999997</v>
      </c>
      <c r="K66" s="39">
        <v>275007.10655999999</v>
      </c>
      <c r="L66" s="39">
        <v>37881.640000000065</v>
      </c>
      <c r="M66" s="40">
        <f t="shared" si="0"/>
        <v>587432.1065600001</v>
      </c>
    </row>
    <row r="67" spans="1:13" x14ac:dyDescent="0.3">
      <c r="A67" s="37" t="s">
        <v>204</v>
      </c>
      <c r="B67" s="38">
        <v>1720027147</v>
      </c>
      <c r="C67" s="39">
        <v>133810.66</v>
      </c>
      <c r="D67" s="39">
        <v>-32884.550000000003</v>
      </c>
      <c r="E67" s="39">
        <v>133810.66</v>
      </c>
      <c r="F67" s="39">
        <v>-32884.550000000003</v>
      </c>
      <c r="G67" s="39">
        <v>133810.66</v>
      </c>
      <c r="H67" s="39">
        <v>-32884.550000000003</v>
      </c>
      <c r="I67" s="39">
        <v>133810.66</v>
      </c>
      <c r="J67" s="39">
        <v>-32884.550000000003</v>
      </c>
      <c r="K67" s="39">
        <v>394602.77887999918</v>
      </c>
      <c r="L67" s="39">
        <v>86582.240000001038</v>
      </c>
      <c r="M67" s="40">
        <f t="shared" si="0"/>
        <v>884889.45888000017</v>
      </c>
    </row>
    <row r="68" spans="1:13" x14ac:dyDescent="0.3">
      <c r="A68" s="37" t="s">
        <v>205</v>
      </c>
      <c r="B68" s="38">
        <v>1629178629</v>
      </c>
      <c r="C68" s="39">
        <v>111486.19999999995</v>
      </c>
      <c r="D68" s="39">
        <v>-28907.129999999983</v>
      </c>
      <c r="E68" s="39">
        <v>111486.19999999995</v>
      </c>
      <c r="F68" s="39">
        <v>-28907.129999999983</v>
      </c>
      <c r="G68" s="39">
        <v>111486.19999999995</v>
      </c>
      <c r="H68" s="39">
        <v>-28907.129999999983</v>
      </c>
      <c r="I68" s="39">
        <v>111486.19999999995</v>
      </c>
      <c r="J68" s="39">
        <v>-28907.129999999983</v>
      </c>
      <c r="K68" s="39">
        <v>511412.13183999952</v>
      </c>
      <c r="L68" s="39">
        <v>74424.02000000063</v>
      </c>
      <c r="M68" s="40">
        <f t="shared" si="0"/>
        <v>916152.43184000009</v>
      </c>
    </row>
    <row r="69" spans="1:13" x14ac:dyDescent="0.3">
      <c r="A69" s="37" t="s">
        <v>206</v>
      </c>
      <c r="B69" s="38">
        <v>1760445191</v>
      </c>
      <c r="C69" s="39">
        <v>70765.98000000004</v>
      </c>
      <c r="D69" s="39">
        <v>-13979.909999999996</v>
      </c>
      <c r="E69" s="39">
        <v>70765.98000000004</v>
      </c>
      <c r="F69" s="39">
        <v>-13979.909999999996</v>
      </c>
      <c r="G69" s="39">
        <v>70765.98000000004</v>
      </c>
      <c r="H69" s="39">
        <v>-13979.909999999996</v>
      </c>
      <c r="I69" s="39">
        <v>70765.98000000004</v>
      </c>
      <c r="J69" s="39">
        <v>-13979.909999999996</v>
      </c>
      <c r="K69" s="39">
        <v>195611.16544000001</v>
      </c>
      <c r="L69" s="39">
        <v>63549</v>
      </c>
      <c r="M69" s="40">
        <f t="shared" si="0"/>
        <v>486304.44544000016</v>
      </c>
    </row>
    <row r="70" spans="1:13" x14ac:dyDescent="0.3">
      <c r="A70" s="37" t="s">
        <v>207</v>
      </c>
      <c r="B70" s="38">
        <v>1801895230</v>
      </c>
      <c r="C70" s="39">
        <v>70339.989999999991</v>
      </c>
      <c r="D70" s="39">
        <v>-17889.78</v>
      </c>
      <c r="E70" s="39">
        <v>70339.989999999991</v>
      </c>
      <c r="F70" s="39">
        <v>-17889.78</v>
      </c>
      <c r="G70" s="39">
        <v>70339.989999999991</v>
      </c>
      <c r="H70" s="39">
        <v>-17889.78</v>
      </c>
      <c r="I70" s="39">
        <v>70339.989999999991</v>
      </c>
      <c r="J70" s="39">
        <v>-17889.78</v>
      </c>
      <c r="K70" s="39">
        <v>108938.99584</v>
      </c>
      <c r="L70" s="39">
        <v>14948.819999999992</v>
      </c>
      <c r="M70" s="40">
        <f t="shared" si="0"/>
        <v>333688.65583999996</v>
      </c>
    </row>
    <row r="71" spans="1:13" x14ac:dyDescent="0.3">
      <c r="A71" s="37" t="s">
        <v>208</v>
      </c>
      <c r="B71" s="38">
        <v>1972539278</v>
      </c>
      <c r="C71" s="39">
        <v>112753.06000000001</v>
      </c>
      <c r="D71" s="39">
        <v>-28595.519999999997</v>
      </c>
      <c r="E71" s="39">
        <v>112753.06000000001</v>
      </c>
      <c r="F71" s="39">
        <v>-28595.519999999997</v>
      </c>
      <c r="G71" s="39">
        <v>112753.06000000001</v>
      </c>
      <c r="H71" s="39">
        <v>-28595.519999999997</v>
      </c>
      <c r="I71" s="39">
        <v>112753.06000000001</v>
      </c>
      <c r="J71" s="39">
        <v>-28595.519999999997</v>
      </c>
      <c r="K71" s="39">
        <v>170947.31232000003</v>
      </c>
      <c r="L71" s="39">
        <v>29491.51</v>
      </c>
      <c r="M71" s="40">
        <f t="shared" si="0"/>
        <v>537068.98232000007</v>
      </c>
    </row>
    <row r="72" spans="1:13" x14ac:dyDescent="0.3">
      <c r="A72" s="37" t="s">
        <v>209</v>
      </c>
      <c r="B72" s="38">
        <v>1033155148</v>
      </c>
      <c r="C72" s="39">
        <v>247064.99999999991</v>
      </c>
      <c r="D72" s="39">
        <v>-59959.390000000072</v>
      </c>
      <c r="E72" s="39">
        <v>247064.99999999991</v>
      </c>
      <c r="F72" s="39">
        <v>-59959.390000000072</v>
      </c>
      <c r="G72" s="39">
        <v>247064.99999999991</v>
      </c>
      <c r="H72" s="39">
        <v>-59959.390000000072</v>
      </c>
      <c r="I72" s="39">
        <v>247064.99999999991</v>
      </c>
      <c r="J72" s="39">
        <v>-59959.390000000072</v>
      </c>
      <c r="K72" s="39">
        <v>316757.78112</v>
      </c>
      <c r="L72" s="39">
        <v>83635</v>
      </c>
      <c r="M72" s="40">
        <f t="shared" si="0"/>
        <v>1148815.2211199994</v>
      </c>
    </row>
    <row r="73" spans="1:13" x14ac:dyDescent="0.3">
      <c r="A73" s="37" t="s">
        <v>210</v>
      </c>
      <c r="B73" s="38">
        <v>1811925100</v>
      </c>
      <c r="C73" s="39">
        <v>8204.86</v>
      </c>
      <c r="D73" s="39">
        <v>-1931.76</v>
      </c>
      <c r="E73" s="39">
        <v>8204.86</v>
      </c>
      <c r="F73" s="39">
        <v>-1931.76</v>
      </c>
      <c r="G73" s="39">
        <v>8204.86</v>
      </c>
      <c r="H73" s="39">
        <v>-1931.76</v>
      </c>
      <c r="I73" s="39">
        <v>8204.86</v>
      </c>
      <c r="J73" s="39">
        <v>-1931.76</v>
      </c>
      <c r="K73" s="39">
        <v>31823.27104</v>
      </c>
      <c r="L73" s="39">
        <v>9125</v>
      </c>
      <c r="M73" s="40">
        <f t="shared" ref="M73:M97" si="1">SUM(C73:L73)</f>
        <v>66040.671040000001</v>
      </c>
    </row>
    <row r="74" spans="1:13" x14ac:dyDescent="0.3">
      <c r="A74" s="37" t="s">
        <v>211</v>
      </c>
      <c r="B74" s="38">
        <v>1619965274</v>
      </c>
      <c r="C74" s="39">
        <v>102549.83000000007</v>
      </c>
      <c r="D74" s="39">
        <v>-25122.330000000009</v>
      </c>
      <c r="E74" s="39">
        <v>102549.83000000007</v>
      </c>
      <c r="F74" s="39">
        <v>-25122.330000000009</v>
      </c>
      <c r="G74" s="39">
        <v>102549.83000000007</v>
      </c>
      <c r="H74" s="39">
        <v>-25122.330000000009</v>
      </c>
      <c r="I74" s="39">
        <v>102549.83000000007</v>
      </c>
      <c r="J74" s="39">
        <v>-25122.330000000009</v>
      </c>
      <c r="K74" s="39">
        <v>327431.90815999964</v>
      </c>
      <c r="L74" s="39">
        <v>75171.53000000045</v>
      </c>
      <c r="M74" s="40">
        <f t="shared" si="1"/>
        <v>712313.43816000037</v>
      </c>
    </row>
    <row r="75" spans="1:13" x14ac:dyDescent="0.3">
      <c r="A75" s="37" t="s">
        <v>212</v>
      </c>
      <c r="B75" s="38">
        <v>1861468803</v>
      </c>
      <c r="C75" s="39">
        <v>223335.80999999985</v>
      </c>
      <c r="D75" s="39">
        <v>-45124.899999999994</v>
      </c>
      <c r="E75" s="39">
        <v>223335.80999999985</v>
      </c>
      <c r="F75" s="39">
        <v>-45124.899999999994</v>
      </c>
      <c r="G75" s="39">
        <v>223335.80999999985</v>
      </c>
      <c r="H75" s="39">
        <v>-45124.899999999994</v>
      </c>
      <c r="I75" s="39">
        <v>223335.80999999985</v>
      </c>
      <c r="J75" s="39">
        <v>-45124.899999999994</v>
      </c>
      <c r="K75" s="39">
        <v>594843.18559999997</v>
      </c>
      <c r="L75" s="39">
        <v>230556.01</v>
      </c>
      <c r="M75" s="40">
        <f t="shared" si="1"/>
        <v>1538242.8355999992</v>
      </c>
    </row>
    <row r="76" spans="1:13" x14ac:dyDescent="0.3">
      <c r="A76" s="37" t="s">
        <v>213</v>
      </c>
      <c r="B76" s="38">
        <v>1861489809</v>
      </c>
      <c r="C76" s="39">
        <v>176684.52</v>
      </c>
      <c r="D76" s="39">
        <v>-41758.040000000023</v>
      </c>
      <c r="E76" s="39">
        <v>176684.52</v>
      </c>
      <c r="F76" s="39">
        <v>-41758.040000000023</v>
      </c>
      <c r="G76" s="39">
        <v>176684.52</v>
      </c>
      <c r="H76" s="39">
        <v>-41758.040000000023</v>
      </c>
      <c r="I76" s="39">
        <v>176684.52</v>
      </c>
      <c r="J76" s="39">
        <v>-41758.040000000023</v>
      </c>
      <c r="K76" s="39">
        <v>448125.38335999975</v>
      </c>
      <c r="L76" s="39">
        <v>135135.29000000036</v>
      </c>
      <c r="M76" s="40">
        <f t="shared" si="1"/>
        <v>1122966.5933600001</v>
      </c>
    </row>
    <row r="77" spans="1:13" x14ac:dyDescent="0.3">
      <c r="A77" s="37" t="s">
        <v>214</v>
      </c>
      <c r="B77" s="38">
        <v>1437250347</v>
      </c>
      <c r="C77" s="39">
        <v>155901.94000000018</v>
      </c>
      <c r="D77" s="39">
        <v>-38007.719999999987</v>
      </c>
      <c r="E77" s="39">
        <v>155901.94000000018</v>
      </c>
      <c r="F77" s="39">
        <v>-38007.719999999987</v>
      </c>
      <c r="G77" s="39">
        <v>155901.94000000018</v>
      </c>
      <c r="H77" s="39">
        <v>-38007.719999999987</v>
      </c>
      <c r="I77" s="39">
        <v>155901.94000000018</v>
      </c>
      <c r="J77" s="39">
        <v>-38007.719999999987</v>
      </c>
      <c r="K77" s="39">
        <v>248562.10399999944</v>
      </c>
      <c r="L77" s="39">
        <v>74164.390000000785</v>
      </c>
      <c r="M77" s="40">
        <f t="shared" si="1"/>
        <v>794303.37400000112</v>
      </c>
    </row>
    <row r="78" spans="1:13" x14ac:dyDescent="0.3">
      <c r="A78" s="37" t="s">
        <v>215</v>
      </c>
      <c r="B78" s="38">
        <v>1225083413</v>
      </c>
      <c r="C78" s="39">
        <v>96859.87000000001</v>
      </c>
      <c r="D78" s="39">
        <v>-20992.439999999991</v>
      </c>
      <c r="E78" s="39">
        <v>96859.87000000001</v>
      </c>
      <c r="F78" s="39">
        <v>-20992.439999999991</v>
      </c>
      <c r="G78" s="39">
        <v>96859.87000000001</v>
      </c>
      <c r="H78" s="39">
        <v>-20992.439999999991</v>
      </c>
      <c r="I78" s="39">
        <v>96859.87000000001</v>
      </c>
      <c r="J78" s="39">
        <v>-20992.439999999991</v>
      </c>
      <c r="K78" s="39">
        <v>226883.32703999965</v>
      </c>
      <c r="L78" s="39">
        <v>97583.110000000423</v>
      </c>
      <c r="M78" s="40">
        <f t="shared" si="1"/>
        <v>627936.15704000008</v>
      </c>
    </row>
    <row r="79" spans="1:13" x14ac:dyDescent="0.3">
      <c r="A79" s="37" t="s">
        <v>216</v>
      </c>
      <c r="B79" s="38">
        <v>1225076813</v>
      </c>
      <c r="C79" s="39">
        <v>143578.44999999998</v>
      </c>
      <c r="D79" s="39">
        <v>-36325.259999999995</v>
      </c>
      <c r="E79" s="39">
        <v>143578.44999999998</v>
      </c>
      <c r="F79" s="39">
        <v>-36325.259999999995</v>
      </c>
      <c r="G79" s="39">
        <v>143578.44999999998</v>
      </c>
      <c r="H79" s="39">
        <v>-36325.259999999995</v>
      </c>
      <c r="I79" s="39">
        <v>143578.44999999998</v>
      </c>
      <c r="J79" s="39">
        <v>-36325.259999999995</v>
      </c>
      <c r="K79" s="39">
        <v>454119.93407999916</v>
      </c>
      <c r="L79" s="39">
        <v>106135.15000000103</v>
      </c>
      <c r="M79" s="40">
        <f t="shared" si="1"/>
        <v>989267.84408000018</v>
      </c>
    </row>
    <row r="80" spans="1:13" x14ac:dyDescent="0.3">
      <c r="A80" s="37" t="s">
        <v>217</v>
      </c>
      <c r="B80" s="38">
        <v>1114924644</v>
      </c>
      <c r="C80" s="39">
        <v>91724.64</v>
      </c>
      <c r="D80" s="39">
        <v>-21732.500000000004</v>
      </c>
      <c r="E80" s="39">
        <v>91724.64</v>
      </c>
      <c r="F80" s="39">
        <v>-21732.500000000004</v>
      </c>
      <c r="G80" s="39">
        <v>91724.64</v>
      </c>
      <c r="H80" s="39">
        <v>-21732.500000000004</v>
      </c>
      <c r="I80" s="39">
        <v>91724.64</v>
      </c>
      <c r="J80" s="39">
        <v>-21732.500000000004</v>
      </c>
      <c r="K80" s="39">
        <v>163045.03487999996</v>
      </c>
      <c r="L80" s="39">
        <v>46665.26</v>
      </c>
      <c r="M80" s="40">
        <f t="shared" si="1"/>
        <v>489678.85488</v>
      </c>
    </row>
    <row r="81" spans="1:13" x14ac:dyDescent="0.3">
      <c r="A81" s="37" t="s">
        <v>218</v>
      </c>
      <c r="B81" s="38">
        <v>1922150812</v>
      </c>
      <c r="C81" s="39">
        <v>115925.93</v>
      </c>
      <c r="D81" s="39">
        <v>-25737.229999999985</v>
      </c>
      <c r="E81" s="39">
        <v>115925.93</v>
      </c>
      <c r="F81" s="39">
        <v>-25737.229999999985</v>
      </c>
      <c r="G81" s="39">
        <v>115925.93</v>
      </c>
      <c r="H81" s="39">
        <v>-25737.229999999985</v>
      </c>
      <c r="I81" s="39">
        <v>115925.93</v>
      </c>
      <c r="J81" s="39">
        <v>-25737.229999999985</v>
      </c>
      <c r="K81" s="39">
        <v>500232.10048000002</v>
      </c>
      <c r="L81" s="39">
        <v>125453</v>
      </c>
      <c r="M81" s="40">
        <f t="shared" si="1"/>
        <v>986439.90048000007</v>
      </c>
    </row>
    <row r="82" spans="1:13" x14ac:dyDescent="0.3">
      <c r="A82" s="37" t="s">
        <v>219</v>
      </c>
      <c r="B82" s="38">
        <v>1952306862</v>
      </c>
      <c r="C82" s="39">
        <v>73444.62999999999</v>
      </c>
      <c r="D82" s="39">
        <v>-16982.86</v>
      </c>
      <c r="E82" s="39">
        <v>73444.62999999999</v>
      </c>
      <c r="F82" s="39">
        <v>-16982.86</v>
      </c>
      <c r="G82" s="39">
        <v>73444.62999999999</v>
      </c>
      <c r="H82" s="39">
        <v>-16982.86</v>
      </c>
      <c r="I82" s="39">
        <v>73444.62999999999</v>
      </c>
      <c r="J82" s="39">
        <v>-16982.86</v>
      </c>
      <c r="K82" s="39">
        <v>164955.52896000003</v>
      </c>
      <c r="L82" s="39">
        <v>44084.789999999994</v>
      </c>
      <c r="M82" s="40">
        <f t="shared" si="1"/>
        <v>434887.39896000002</v>
      </c>
    </row>
    <row r="83" spans="1:13" x14ac:dyDescent="0.3">
      <c r="A83" s="37" t="s">
        <v>220</v>
      </c>
      <c r="B83" s="38">
        <v>1306843107</v>
      </c>
      <c r="C83" s="39">
        <v>116824.67000000003</v>
      </c>
      <c r="D83" s="39">
        <v>-25946.480000000025</v>
      </c>
      <c r="E83" s="39">
        <v>116824.67000000003</v>
      </c>
      <c r="F83" s="39">
        <v>-25946.480000000025</v>
      </c>
      <c r="G83" s="39">
        <v>116824.67000000003</v>
      </c>
      <c r="H83" s="39">
        <v>-25946.480000000025</v>
      </c>
      <c r="I83" s="39">
        <v>116824.67000000003</v>
      </c>
      <c r="J83" s="39">
        <v>-25946.480000000025</v>
      </c>
      <c r="K83" s="39">
        <v>301746.38399999985</v>
      </c>
      <c r="L83" s="39">
        <v>62365.210000000276</v>
      </c>
      <c r="M83" s="40">
        <f t="shared" si="1"/>
        <v>727624.35400000017</v>
      </c>
    </row>
    <row r="84" spans="1:13" x14ac:dyDescent="0.3">
      <c r="A84" s="37" t="s">
        <v>221</v>
      </c>
      <c r="B84" s="38">
        <v>1275571630</v>
      </c>
      <c r="C84" s="39">
        <v>19864.45</v>
      </c>
      <c r="D84" s="39">
        <v>-4812.26</v>
      </c>
      <c r="E84" s="39">
        <v>19864.45</v>
      </c>
      <c r="F84" s="39">
        <v>-4812.26</v>
      </c>
      <c r="G84" s="39">
        <v>19864.45</v>
      </c>
      <c r="H84" s="39">
        <v>-4812.26</v>
      </c>
      <c r="I84" s="39">
        <v>19864.45</v>
      </c>
      <c r="J84" s="39">
        <v>-4812.26</v>
      </c>
      <c r="K84" s="39">
        <v>82664.04608</v>
      </c>
      <c r="L84" s="39">
        <v>15555</v>
      </c>
      <c r="M84" s="40">
        <f t="shared" si="1"/>
        <v>158427.80608000001</v>
      </c>
    </row>
    <row r="85" spans="1:13" x14ac:dyDescent="0.3">
      <c r="A85" s="37" t="s">
        <v>222</v>
      </c>
      <c r="B85" s="38">
        <v>1972627057</v>
      </c>
      <c r="C85" s="39">
        <v>46097.86</v>
      </c>
      <c r="D85" s="39">
        <v>-11517.280000000002</v>
      </c>
      <c r="E85" s="39">
        <v>46097.86</v>
      </c>
      <c r="F85" s="39">
        <v>-11517.280000000002</v>
      </c>
      <c r="G85" s="39">
        <v>46097.86</v>
      </c>
      <c r="H85" s="39">
        <v>-11517.280000000002</v>
      </c>
      <c r="I85" s="39">
        <v>46097.86</v>
      </c>
      <c r="J85" s="39">
        <v>-11517.280000000002</v>
      </c>
      <c r="K85" s="39">
        <v>131619.85151999997</v>
      </c>
      <c r="L85" s="39">
        <v>23088.719999999998</v>
      </c>
      <c r="M85" s="40">
        <f t="shared" si="1"/>
        <v>293030.89151999995</v>
      </c>
    </row>
    <row r="86" spans="1:13" x14ac:dyDescent="0.3">
      <c r="A86" s="37" t="s">
        <v>223</v>
      </c>
      <c r="B86" s="38">
        <v>1104913326</v>
      </c>
      <c r="C86" s="39">
        <v>125913.05000000008</v>
      </c>
      <c r="D86" s="39">
        <v>-32120.19000000001</v>
      </c>
      <c r="E86" s="39">
        <v>125913.05000000008</v>
      </c>
      <c r="F86" s="39">
        <v>-32120.19000000001</v>
      </c>
      <c r="G86" s="39">
        <v>125913.05000000008</v>
      </c>
      <c r="H86" s="39">
        <v>-32120.19000000001</v>
      </c>
      <c r="I86" s="39">
        <v>125913.05000000008</v>
      </c>
      <c r="J86" s="39">
        <v>-32120.19000000001</v>
      </c>
      <c r="K86" s="39">
        <v>345045.92639999988</v>
      </c>
      <c r="L86" s="39">
        <v>60374.720000000139</v>
      </c>
      <c r="M86" s="40">
        <f t="shared" si="1"/>
        <v>780592.08640000026</v>
      </c>
    </row>
    <row r="87" spans="1:13" x14ac:dyDescent="0.3">
      <c r="A87" s="37" t="s">
        <v>224</v>
      </c>
      <c r="B87" s="38">
        <v>1376530725</v>
      </c>
      <c r="C87" s="39">
        <v>84047.180000000051</v>
      </c>
      <c r="D87" s="39">
        <v>-19767.819999999989</v>
      </c>
      <c r="E87" s="39">
        <v>84047.180000000051</v>
      </c>
      <c r="F87" s="39">
        <v>-19767.819999999989</v>
      </c>
      <c r="G87" s="39">
        <v>84047.180000000051</v>
      </c>
      <c r="H87" s="39">
        <v>-19767.819999999989</v>
      </c>
      <c r="I87" s="39">
        <v>84047.180000000051</v>
      </c>
      <c r="J87" s="39">
        <v>-19767.819999999989</v>
      </c>
      <c r="K87" s="39">
        <v>75530.844479999912</v>
      </c>
      <c r="L87" s="39">
        <v>43414.840000000098</v>
      </c>
      <c r="M87" s="40">
        <f t="shared" si="1"/>
        <v>376063.12448000023</v>
      </c>
    </row>
    <row r="88" spans="1:13" x14ac:dyDescent="0.3">
      <c r="A88" s="37" t="s">
        <v>225</v>
      </c>
      <c r="B88" s="38">
        <v>1922098029</v>
      </c>
      <c r="C88" s="39">
        <v>850637.05999999668</v>
      </c>
      <c r="D88" s="39">
        <v>-195296.51999999944</v>
      </c>
      <c r="E88" s="39">
        <v>850637.05999999668</v>
      </c>
      <c r="F88" s="39">
        <v>-195296.51999999944</v>
      </c>
      <c r="G88" s="39">
        <v>850637.05999999668</v>
      </c>
      <c r="H88" s="39">
        <v>-195296.51999999944</v>
      </c>
      <c r="I88" s="39">
        <v>850637.05999999668</v>
      </c>
      <c r="J88" s="39">
        <v>-195296.51999999944</v>
      </c>
      <c r="K88" s="39">
        <v>1569729.7158400384</v>
      </c>
      <c r="L88" s="39">
        <v>620698.7599999482</v>
      </c>
      <c r="M88" s="40">
        <f t="shared" si="1"/>
        <v>4811790.6358399754</v>
      </c>
    </row>
    <row r="89" spans="1:13" x14ac:dyDescent="0.3">
      <c r="A89" s="37" t="s">
        <v>226</v>
      </c>
      <c r="B89" s="38">
        <v>1750463873</v>
      </c>
      <c r="C89" s="39">
        <v>66337.179999999993</v>
      </c>
      <c r="D89" s="39">
        <v>-17239.339999999997</v>
      </c>
      <c r="E89" s="39">
        <v>66337.179999999993</v>
      </c>
      <c r="F89" s="39">
        <v>-17239.339999999997</v>
      </c>
      <c r="G89" s="39">
        <v>66337.179999999993</v>
      </c>
      <c r="H89" s="39">
        <v>-17239.339999999997</v>
      </c>
      <c r="I89" s="39">
        <v>66337.179999999993</v>
      </c>
      <c r="J89" s="39">
        <v>-17239.339999999997</v>
      </c>
      <c r="K89" s="39">
        <v>190638.53599999999</v>
      </c>
      <c r="L89" s="39">
        <v>26867.989999999994</v>
      </c>
      <c r="M89" s="40">
        <f t="shared" si="1"/>
        <v>413897.88599999994</v>
      </c>
    </row>
    <row r="90" spans="1:13" x14ac:dyDescent="0.3">
      <c r="A90" s="37" t="s">
        <v>227</v>
      </c>
      <c r="B90" s="38">
        <v>1275515272</v>
      </c>
      <c r="C90" s="39">
        <v>56272.680000000015</v>
      </c>
      <c r="D90" s="39">
        <v>-14767.050000000007</v>
      </c>
      <c r="E90" s="39">
        <v>56272.680000000015</v>
      </c>
      <c r="F90" s="39">
        <v>-14767.050000000007</v>
      </c>
      <c r="G90" s="39">
        <v>56272.680000000015</v>
      </c>
      <c r="H90" s="39">
        <v>-14767.050000000007</v>
      </c>
      <c r="I90" s="39">
        <v>56272.680000000015</v>
      </c>
      <c r="J90" s="39">
        <v>-14767.050000000007</v>
      </c>
      <c r="K90" s="39">
        <v>146801.67679999999</v>
      </c>
      <c r="L90" s="39">
        <v>21805.96</v>
      </c>
      <c r="M90" s="40">
        <f t="shared" si="1"/>
        <v>334630.15680000006</v>
      </c>
    </row>
    <row r="91" spans="1:13" x14ac:dyDescent="0.3">
      <c r="A91" s="37" t="s">
        <v>228</v>
      </c>
      <c r="B91" s="38">
        <v>1790821817</v>
      </c>
      <c r="C91" s="39">
        <v>14545.149999999994</v>
      </c>
      <c r="D91" s="39">
        <v>-2907.91</v>
      </c>
      <c r="E91" s="39">
        <v>14545.149999999994</v>
      </c>
      <c r="F91" s="39">
        <v>-2907.91</v>
      </c>
      <c r="G91" s="39">
        <v>14545.149999999994</v>
      </c>
      <c r="H91" s="39">
        <v>-2907.91</v>
      </c>
      <c r="I91" s="39">
        <v>14545.149999999994</v>
      </c>
      <c r="J91" s="39">
        <v>-2907.91</v>
      </c>
      <c r="K91" s="39">
        <v>104016.29663999999</v>
      </c>
      <c r="L91" s="39">
        <v>67156.710000000006</v>
      </c>
      <c r="M91" s="40">
        <f t="shared" si="1"/>
        <v>217721.96664</v>
      </c>
    </row>
    <row r="92" spans="1:13" x14ac:dyDescent="0.3">
      <c r="A92" s="37" t="s">
        <v>229</v>
      </c>
      <c r="B92" s="38">
        <v>1154363380</v>
      </c>
      <c r="C92" s="39">
        <v>224579.10999999964</v>
      </c>
      <c r="D92" s="39">
        <v>-49214.260000000082</v>
      </c>
      <c r="E92" s="39">
        <v>224579.10999999964</v>
      </c>
      <c r="F92" s="39">
        <v>-49214.260000000082</v>
      </c>
      <c r="G92" s="39">
        <v>224579.10999999964</v>
      </c>
      <c r="H92" s="39">
        <v>-49214.260000000082</v>
      </c>
      <c r="I92" s="39">
        <v>224579.10999999964</v>
      </c>
      <c r="J92" s="39">
        <v>-49214.260000000082</v>
      </c>
      <c r="K92" s="39">
        <v>277813.99711999949</v>
      </c>
      <c r="L92" s="39">
        <v>107645.41000000059</v>
      </c>
      <c r="M92" s="40">
        <f t="shared" si="1"/>
        <v>1086918.8071199981</v>
      </c>
    </row>
    <row r="93" spans="1:13" x14ac:dyDescent="0.3">
      <c r="A93" s="37" t="s">
        <v>230</v>
      </c>
      <c r="B93" s="38">
        <v>1669539458</v>
      </c>
      <c r="C93" s="39">
        <v>83618.789999999994</v>
      </c>
      <c r="D93" s="39">
        <v>-19172.799999999996</v>
      </c>
      <c r="E93" s="39">
        <v>83618.789999999994</v>
      </c>
      <c r="F93" s="39">
        <v>-19172.799999999996</v>
      </c>
      <c r="G93" s="39">
        <v>83618.789999999994</v>
      </c>
      <c r="H93" s="39">
        <v>-19172.799999999996</v>
      </c>
      <c r="I93" s="39">
        <v>83618.789999999994</v>
      </c>
      <c r="J93" s="39">
        <v>-19172.799999999996</v>
      </c>
      <c r="K93" s="39">
        <v>255865.68224000002</v>
      </c>
      <c r="L93" s="39">
        <v>89975</v>
      </c>
      <c r="M93" s="40">
        <f t="shared" si="1"/>
        <v>603624.64224000007</v>
      </c>
    </row>
    <row r="94" spans="1:13" x14ac:dyDescent="0.3">
      <c r="A94" s="41" t="s">
        <v>231</v>
      </c>
      <c r="B94" s="42">
        <v>1013955525</v>
      </c>
      <c r="C94" s="39">
        <v>16215.329999999998</v>
      </c>
      <c r="D94" s="39">
        <v>-3912.8500000000004</v>
      </c>
      <c r="E94" s="39">
        <v>16215.329999999998</v>
      </c>
      <c r="F94" s="39">
        <v>-3912.8500000000004</v>
      </c>
      <c r="G94" s="39">
        <v>16215.329999999998</v>
      </c>
      <c r="H94" s="39">
        <v>-3912.8500000000004</v>
      </c>
      <c r="I94" s="39">
        <v>16215.329999999998</v>
      </c>
      <c r="J94" s="39">
        <v>-3912.8500000000004</v>
      </c>
      <c r="K94" s="39">
        <v>97691.164159999928</v>
      </c>
      <c r="L94" s="39">
        <v>25335.990000000096</v>
      </c>
      <c r="M94" s="40">
        <f t="shared" si="1"/>
        <v>172237.07416000002</v>
      </c>
    </row>
    <row r="95" spans="1:13" x14ac:dyDescent="0.3">
      <c r="A95" s="37" t="s">
        <v>232</v>
      </c>
      <c r="B95" s="38">
        <v>1932281540</v>
      </c>
      <c r="C95" s="39">
        <v>192147.56999999975</v>
      </c>
      <c r="D95" s="39">
        <v>-45275.989999999969</v>
      </c>
      <c r="E95" s="39">
        <v>192147.56999999975</v>
      </c>
      <c r="F95" s="39">
        <v>-45275.989999999969</v>
      </c>
      <c r="G95" s="39">
        <v>192147.56999999975</v>
      </c>
      <c r="H95" s="39">
        <v>-45275.989999999969</v>
      </c>
      <c r="I95" s="39">
        <v>192147.56999999975</v>
      </c>
      <c r="J95" s="39">
        <v>-45275.989999999969</v>
      </c>
      <c r="K95" s="39">
        <v>440325.3731199989</v>
      </c>
      <c r="L95" s="39">
        <v>137500.23000000147</v>
      </c>
      <c r="M95" s="40">
        <f t="shared" si="1"/>
        <v>1165311.9231199992</v>
      </c>
    </row>
    <row r="96" spans="1:13" x14ac:dyDescent="0.3">
      <c r="A96" s="37" t="s">
        <v>233</v>
      </c>
      <c r="B96" s="38">
        <v>1083651434</v>
      </c>
      <c r="C96" s="39">
        <v>44095.940000000024</v>
      </c>
      <c r="D96" s="39">
        <v>-11118.169999999991</v>
      </c>
      <c r="E96" s="39">
        <v>44095.940000000024</v>
      </c>
      <c r="F96" s="39">
        <v>-11118.169999999991</v>
      </c>
      <c r="G96" s="39">
        <v>44095.940000000024</v>
      </c>
      <c r="H96" s="39">
        <v>-11118.169999999991</v>
      </c>
      <c r="I96" s="39">
        <v>44095.940000000024</v>
      </c>
      <c r="J96" s="39">
        <v>-11118.169999999991</v>
      </c>
      <c r="K96" s="39">
        <v>92858.66175999993</v>
      </c>
      <c r="L96" s="39">
        <v>51298.420000000071</v>
      </c>
      <c r="M96" s="40">
        <f t="shared" si="1"/>
        <v>276068.16176000016</v>
      </c>
    </row>
    <row r="97" spans="1:13" x14ac:dyDescent="0.3">
      <c r="A97" s="37" t="s">
        <v>259</v>
      </c>
      <c r="B97" s="38">
        <v>1932715372</v>
      </c>
      <c r="C97" s="39">
        <v>41179.94</v>
      </c>
      <c r="D97" s="39">
        <v>-9706.84</v>
      </c>
      <c r="E97" s="39">
        <v>41179.94</v>
      </c>
      <c r="F97" s="39">
        <v>-9706.84</v>
      </c>
      <c r="G97" s="39">
        <v>41179.94</v>
      </c>
      <c r="H97" s="39">
        <v>-9706.84</v>
      </c>
      <c r="I97" s="39">
        <v>41179.94</v>
      </c>
      <c r="J97" s="39">
        <v>-9706.84</v>
      </c>
      <c r="K97" s="39">
        <v>166456.56416000001</v>
      </c>
      <c r="L97" s="39">
        <v>49273.03</v>
      </c>
      <c r="M97" s="40">
        <f t="shared" si="1"/>
        <v>341621.99416</v>
      </c>
    </row>
    <row r="98" spans="1:13" x14ac:dyDescent="0.3">
      <c r="A98" s="33"/>
    </row>
    <row r="99" spans="1:13" x14ac:dyDescent="0.3">
      <c r="C99" s="43">
        <f>SUM(C8:C98)</f>
        <v>13106023.53999998</v>
      </c>
      <c r="D99" s="43">
        <f t="shared" ref="D99:M99" si="2">SUM(D8:D98)</f>
        <v>-3127404.0800000015</v>
      </c>
      <c r="E99" s="43">
        <f t="shared" si="2"/>
        <v>13106023.53999998</v>
      </c>
      <c r="F99" s="43">
        <f t="shared" si="2"/>
        <v>-3127404.0800000015</v>
      </c>
      <c r="G99" s="43">
        <f t="shared" si="2"/>
        <v>13106023.53999998</v>
      </c>
      <c r="H99" s="43">
        <f t="shared" si="2"/>
        <v>-3127404.0800000015</v>
      </c>
      <c r="I99" s="43">
        <f t="shared" si="2"/>
        <v>13106023.53999998</v>
      </c>
      <c r="J99" s="43">
        <f t="shared" si="2"/>
        <v>-3127404.0800000015</v>
      </c>
      <c r="K99" s="43">
        <f t="shared" si="2"/>
        <v>30946154.470080063</v>
      </c>
      <c r="L99" s="43">
        <f t="shared" si="2"/>
        <v>8999517.2499999218</v>
      </c>
      <c r="M99" s="43">
        <f t="shared" si="2"/>
        <v>79860149.560079873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 for Budget Estimates</vt:lpstr>
      <vt:lpstr>Local Health Department</vt:lpstr>
      <vt:lpstr>Public Ambulance Provider</vt:lpstr>
      <vt:lpstr>'Narrative for Budget Estimates'!Print_Titles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Flowers, Jim</dc:creator>
  <cp:lastModifiedBy>Mohr, Wayne S</cp:lastModifiedBy>
  <cp:lastPrinted>2022-02-07T17:47:41Z</cp:lastPrinted>
  <dcterms:created xsi:type="dcterms:W3CDTF">2022-02-05T17:19:08Z</dcterms:created>
  <dcterms:modified xsi:type="dcterms:W3CDTF">2024-01-28T17:40:47Z</dcterms:modified>
</cp:coreProperties>
</file>