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23\DSS\"/>
    </mc:Choice>
  </mc:AlternateContent>
  <xr:revisionPtr revIDLastSave="0" documentId="13_ncr:1_{EE0A8229-B625-43A3-A67E-8B969E73153C}" xr6:coauthVersionLast="46" xr6:coauthVersionMax="46" xr10:uidLastSave="{00000000-0000-0000-0000-000000000000}"/>
  <bookViews>
    <workbookView xWindow="-110" yWindow="-110" windowWidth="19420" windowHeight="12420" tabRatio="905" firstSheet="1" activeTab="1" xr2:uid="{00000000-000D-0000-FFFF-FFFF00000000}"/>
  </bookViews>
  <sheets>
    <sheet name="READ ME FIRST" sheetId="122" state="hidden" r:id="rId1"/>
    <sheet name="SFY 2023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2023 PROJECTED'!$A$1:$G$59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2023 PROJECTED'!$1:$4</definedName>
    <definedName name="_xlnm.Print_Titles" localSheetId="2">'TRANSADMIN YTD DEC 2014'!$1:$4</definedName>
    <definedName name="TOT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4" l="1"/>
  <c r="F40" i="4"/>
  <c r="E44" i="4"/>
  <c r="E61" i="4"/>
  <c r="D61" i="4"/>
  <c r="D55" i="4"/>
  <c r="D54" i="4"/>
  <c r="F50" i="4" l="1"/>
  <c r="F38" i="4"/>
  <c r="F43" i="4"/>
  <c r="F47" i="4"/>
  <c r="F13" i="4"/>
  <c r="F26" i="4"/>
  <c r="F31" i="4"/>
  <c r="F35" i="4"/>
  <c r="F39" i="4"/>
  <c r="F48" i="4"/>
  <c r="F54" i="4"/>
  <c r="F12" i="4"/>
  <c r="F8" i="4"/>
  <c r="F27" i="4"/>
  <c r="F32" i="4"/>
  <c r="F36" i="4"/>
  <c r="F45" i="4"/>
  <c r="F49" i="4"/>
  <c r="F25" i="4"/>
  <c r="F21" i="4"/>
  <c r="F18" i="4"/>
  <c r="F6" i="4"/>
  <c r="F55" i="4"/>
  <c r="H55" i="4" s="1"/>
  <c r="F51" i="4"/>
  <c r="F46" i="4"/>
  <c r="F42" i="4"/>
  <c r="F41" i="4"/>
  <c r="F33" i="4"/>
  <c r="F29" i="4"/>
  <c r="F19" i="4"/>
  <c r="F20" i="4"/>
  <c r="F53" i="4"/>
  <c r="F52" i="4"/>
  <c r="F30" i="4"/>
  <c r="F44" i="4" l="1"/>
  <c r="F9" i="4"/>
  <c r="F17" i="4"/>
  <c r="F7" i="4"/>
  <c r="F11" i="4"/>
  <c r="F16" i="4"/>
  <c r="F24" i="4"/>
  <c r="F28" i="4"/>
  <c r="F34" i="4"/>
  <c r="F23" i="4"/>
  <c r="F22" i="4"/>
  <c r="F15" i="4"/>
  <c r="F14" i="4"/>
  <c r="F10" i="4"/>
  <c r="F5" i="4"/>
  <c r="F61" i="4"/>
  <c r="D57" i="4"/>
  <c r="E57" i="4" l="1"/>
  <c r="F37" i="4"/>
  <c r="F57" i="4" s="1"/>
  <c r="H51" i="4"/>
  <c r="H48" i="4"/>
  <c r="H47" i="4"/>
  <c r="H45" i="4"/>
  <c r="H42" i="4"/>
  <c r="H39" i="4"/>
  <c r="H38" i="4"/>
  <c r="H33" i="4"/>
  <c r="H32" i="4"/>
  <c r="H31" i="4"/>
  <c r="H30" i="4"/>
  <c r="H26" i="4"/>
  <c r="H21" i="4"/>
  <c r="H16" i="4"/>
  <c r="H15" i="4"/>
  <c r="H14" i="4"/>
  <c r="H11" i="4"/>
  <c r="H10" i="4"/>
  <c r="H9" i="4"/>
  <c r="H5" i="4"/>
  <c r="H53" i="4"/>
  <c r="H54" i="4"/>
  <c r="H52" i="4"/>
  <c r="H50" i="4"/>
  <c r="H49" i="4"/>
  <c r="H46" i="4"/>
  <c r="H41" i="4"/>
  <c r="H36" i="4"/>
  <c r="H29" i="4"/>
  <c r="H28" i="4"/>
  <c r="H25" i="4"/>
  <c r="H23" i="4"/>
  <c r="H20" i="4"/>
  <c r="H18" i="4"/>
  <c r="H8" i="4"/>
  <c r="H6" i="4"/>
  <c r="H44" i="4"/>
  <c r="H35" i="4"/>
  <c r="H27" i="4"/>
  <c r="H24" i="4"/>
  <c r="H17" i="4"/>
  <c r="H13" i="4"/>
  <c r="E103" i="125" l="1"/>
  <c r="E101" i="125"/>
  <c r="E99" i="125"/>
  <c r="E97" i="125"/>
  <c r="E95" i="125"/>
  <c r="E93" i="125"/>
  <c r="E91" i="125"/>
  <c r="E89" i="125"/>
  <c r="E87" i="125"/>
  <c r="E85" i="125"/>
  <c r="E83" i="125"/>
  <c r="E81" i="125"/>
  <c r="E79" i="125"/>
  <c r="E77" i="125"/>
  <c r="E75" i="125"/>
  <c r="E73" i="125"/>
  <c r="E71" i="125"/>
  <c r="E69" i="125"/>
  <c r="E67" i="125"/>
  <c r="E65" i="125"/>
  <c r="E63" i="125"/>
  <c r="E61" i="125"/>
  <c r="E59" i="125"/>
  <c r="E57" i="125"/>
  <c r="E55" i="125"/>
  <c r="E53" i="125"/>
  <c r="E51" i="125"/>
  <c r="E49" i="125"/>
  <c r="E47" i="125"/>
  <c r="E45" i="125"/>
  <c r="E43" i="125"/>
  <c r="E41" i="125"/>
  <c r="E39" i="125"/>
  <c r="E37" i="125"/>
  <c r="E35" i="125"/>
  <c r="E33" i="125"/>
  <c r="E31" i="125"/>
  <c r="E29" i="125"/>
  <c r="E27" i="125"/>
  <c r="E25" i="125"/>
  <c r="E23" i="125"/>
  <c r="E21" i="125"/>
  <c r="E19" i="125"/>
  <c r="E17" i="125"/>
  <c r="E15" i="125"/>
  <c r="E13" i="125"/>
  <c r="E11" i="125"/>
  <c r="E9" i="125"/>
  <c r="E7" i="125"/>
  <c r="E5" i="125"/>
  <c r="E104" i="125"/>
  <c r="E102" i="125"/>
  <c r="E100" i="125"/>
  <c r="E98" i="125"/>
  <c r="E96" i="125"/>
  <c r="E94" i="125"/>
  <c r="E92" i="125"/>
  <c r="E90" i="125"/>
  <c r="E88" i="125"/>
  <c r="E86" i="125"/>
  <c r="E84" i="125"/>
  <c r="E82" i="125"/>
  <c r="E80" i="125"/>
  <c r="E78" i="125"/>
  <c r="E76" i="125"/>
  <c r="E74" i="125"/>
  <c r="E72" i="125"/>
  <c r="E70" i="125"/>
  <c r="E68" i="125"/>
  <c r="E66" i="125"/>
  <c r="E64" i="125"/>
  <c r="E62" i="125"/>
  <c r="E60" i="125"/>
  <c r="E58" i="125"/>
  <c r="E56" i="125"/>
  <c r="E54" i="125"/>
  <c r="E52" i="125"/>
  <c r="E50" i="125"/>
  <c r="E48" i="125"/>
  <c r="E46" i="125"/>
  <c r="E44" i="125"/>
  <c r="E42" i="125"/>
  <c r="E40" i="125"/>
  <c r="E38" i="125"/>
  <c r="E36" i="125"/>
  <c r="E34" i="125"/>
  <c r="E32" i="125"/>
  <c r="E30" i="125"/>
  <c r="E28" i="125"/>
  <c r="E26" i="125"/>
  <c r="E24" i="125"/>
  <c r="E22" i="125"/>
  <c r="E20" i="125"/>
  <c r="E18" i="125"/>
  <c r="E16" i="125"/>
  <c r="E14" i="125"/>
  <c r="E12" i="125"/>
  <c r="E10" i="125"/>
  <c r="E8" i="125"/>
  <c r="E6" i="125"/>
  <c r="D104" i="125"/>
  <c r="D102" i="125"/>
  <c r="D100" i="125"/>
  <c r="D98" i="125"/>
  <c r="D96" i="125"/>
  <c r="D94" i="125"/>
  <c r="D92" i="125"/>
  <c r="D90" i="125"/>
  <c r="D88" i="125"/>
  <c r="D86" i="125"/>
  <c r="D84" i="125"/>
  <c r="D82" i="125"/>
  <c r="D80" i="125"/>
  <c r="D78" i="125"/>
  <c r="D76" i="125"/>
  <c r="D74" i="125"/>
  <c r="D72" i="125"/>
  <c r="D70" i="125"/>
  <c r="D68" i="125"/>
  <c r="D66" i="125"/>
  <c r="D64" i="125"/>
  <c r="D62" i="125"/>
  <c r="D60" i="125"/>
  <c r="D58" i="125"/>
  <c r="D56" i="125"/>
  <c r="D54" i="125"/>
  <c r="D52" i="125"/>
  <c r="D50" i="125"/>
  <c r="D48" i="125"/>
  <c r="D46" i="125"/>
  <c r="D44" i="125"/>
  <c r="D42" i="125"/>
  <c r="D40" i="125"/>
  <c r="D38" i="125"/>
  <c r="D36" i="125"/>
  <c r="D34" i="125"/>
  <c r="D32" i="125"/>
  <c r="D30" i="125"/>
  <c r="D28" i="125"/>
  <c r="D26" i="125"/>
  <c r="D24" i="125"/>
  <c r="D22" i="125"/>
  <c r="D20" i="125"/>
  <c r="D18" i="125"/>
  <c r="D16" i="125"/>
  <c r="D14" i="125"/>
  <c r="D12" i="125"/>
  <c r="D10" i="125"/>
  <c r="D8" i="125"/>
  <c r="D6" i="125"/>
  <c r="D103" i="125"/>
  <c r="D101" i="125"/>
  <c r="D99" i="125"/>
  <c r="D97" i="125"/>
  <c r="D95" i="125"/>
  <c r="D93" i="125"/>
  <c r="D91" i="125"/>
  <c r="D89" i="125"/>
  <c r="D87" i="125"/>
  <c r="D85" i="125"/>
  <c r="D83" i="125"/>
  <c r="D81" i="125"/>
  <c r="D79" i="125"/>
  <c r="D77" i="125"/>
  <c r="D75" i="125"/>
  <c r="D73" i="125"/>
  <c r="D71" i="125"/>
  <c r="D69" i="125"/>
  <c r="D67" i="125"/>
  <c r="D65" i="125"/>
  <c r="D63" i="125"/>
  <c r="D61" i="125"/>
  <c r="D59" i="125"/>
  <c r="D57" i="125"/>
  <c r="D55" i="125"/>
  <c r="D53" i="125"/>
  <c r="D51" i="125"/>
  <c r="D49" i="125"/>
  <c r="D47" i="125"/>
  <c r="D45" i="125"/>
  <c r="D43" i="125"/>
  <c r="D41" i="125"/>
  <c r="D39" i="125"/>
  <c r="D37" i="125"/>
  <c r="D35" i="125"/>
  <c r="D33" i="125"/>
  <c r="D31" i="125"/>
  <c r="D29" i="125"/>
  <c r="D27" i="125"/>
  <c r="D25" i="125"/>
  <c r="D23" i="125"/>
  <c r="D21" i="125"/>
  <c r="D19" i="125"/>
  <c r="D17" i="125"/>
  <c r="D15" i="125"/>
  <c r="D13" i="125"/>
  <c r="D11" i="125"/>
  <c r="D9" i="125"/>
  <c r="D7" i="125"/>
  <c r="D5" i="125"/>
  <c r="H37" i="4"/>
  <c r="H34" i="4"/>
  <c r="H43" i="4"/>
  <c r="H19" i="4"/>
  <c r="H22" i="4"/>
  <c r="H7" i="4"/>
  <c r="H12" i="4"/>
  <c r="G57" i="4"/>
  <c r="H57" i="4" l="1"/>
  <c r="G110" i="124"/>
  <c r="G109" i="124"/>
  <c r="G108" i="124"/>
  <c r="G107" i="124"/>
  <c r="G106" i="124"/>
  <c r="G105" i="124"/>
  <c r="G104" i="124"/>
  <c r="G103" i="124"/>
  <c r="G102" i="124"/>
  <c r="G101" i="124"/>
  <c r="G100" i="124"/>
  <c r="G99" i="124"/>
  <c r="G47" i="12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F104" i="125" s="1"/>
  <c r="C103" i="125"/>
  <c r="F103" i="125" s="1"/>
  <c r="C102" i="125"/>
  <c r="F102" i="125" s="1"/>
  <c r="C101" i="125"/>
  <c r="F101" i="125" s="1"/>
  <c r="C100" i="125"/>
  <c r="F100" i="125" s="1"/>
  <c r="C99" i="125"/>
  <c r="F99" i="125" s="1"/>
  <c r="C98" i="125"/>
  <c r="F98" i="125" s="1"/>
  <c r="C97" i="125"/>
  <c r="F97" i="125" s="1"/>
  <c r="C96" i="125"/>
  <c r="F96" i="125" s="1"/>
  <c r="C95" i="125"/>
  <c r="F95" i="125" s="1"/>
  <c r="C94" i="125"/>
  <c r="F94" i="125" s="1"/>
  <c r="C93" i="125"/>
  <c r="F93" i="125" s="1"/>
  <c r="C92" i="125"/>
  <c r="F92" i="125" s="1"/>
  <c r="C91" i="125"/>
  <c r="F91" i="125" s="1"/>
  <c r="C90" i="125"/>
  <c r="F90" i="125" s="1"/>
  <c r="C89" i="125"/>
  <c r="F89" i="125" s="1"/>
  <c r="C88" i="125"/>
  <c r="F88" i="125" s="1"/>
  <c r="C87" i="125"/>
  <c r="F87" i="125" s="1"/>
  <c r="C86" i="125"/>
  <c r="F86" i="125" s="1"/>
  <c r="C85" i="125"/>
  <c r="F85" i="125" s="1"/>
  <c r="C84" i="125"/>
  <c r="F84" i="125" s="1"/>
  <c r="C83" i="125"/>
  <c r="F83" i="125" s="1"/>
  <c r="C82" i="125"/>
  <c r="F82" i="125" s="1"/>
  <c r="C81" i="125"/>
  <c r="F81" i="125" s="1"/>
  <c r="C80" i="125"/>
  <c r="F80" i="125" s="1"/>
  <c r="C79" i="125"/>
  <c r="F79" i="125" s="1"/>
  <c r="C78" i="125"/>
  <c r="F78" i="125" s="1"/>
  <c r="C77" i="125"/>
  <c r="F77" i="125" s="1"/>
  <c r="C76" i="125"/>
  <c r="F76" i="125" s="1"/>
  <c r="C75" i="125"/>
  <c r="F75" i="125" s="1"/>
  <c r="C74" i="125"/>
  <c r="F74" i="125" s="1"/>
  <c r="C73" i="125"/>
  <c r="F73" i="125" s="1"/>
  <c r="C72" i="125"/>
  <c r="F72" i="125" s="1"/>
  <c r="C71" i="125"/>
  <c r="F71" i="125" s="1"/>
  <c r="C70" i="125"/>
  <c r="F70" i="125" s="1"/>
  <c r="C69" i="125"/>
  <c r="F69" i="125" s="1"/>
  <c r="C68" i="125"/>
  <c r="F68" i="125" s="1"/>
  <c r="C67" i="125"/>
  <c r="F67" i="125" s="1"/>
  <c r="C66" i="125"/>
  <c r="F66" i="125" s="1"/>
  <c r="C65" i="125"/>
  <c r="F65" i="125" s="1"/>
  <c r="C64" i="125"/>
  <c r="F64" i="125" s="1"/>
  <c r="C63" i="125"/>
  <c r="F63" i="125" s="1"/>
  <c r="C62" i="125"/>
  <c r="F62" i="125" s="1"/>
  <c r="C61" i="125"/>
  <c r="F61" i="125" s="1"/>
  <c r="C60" i="125"/>
  <c r="F60" i="125" s="1"/>
  <c r="C59" i="125"/>
  <c r="F59" i="125" s="1"/>
  <c r="C58" i="125"/>
  <c r="F58" i="125" s="1"/>
  <c r="C57" i="125"/>
  <c r="F57" i="125" s="1"/>
  <c r="C56" i="125"/>
  <c r="F56" i="125" s="1"/>
  <c r="C55" i="125"/>
  <c r="F55" i="125" s="1"/>
  <c r="C54" i="125"/>
  <c r="F54" i="125" s="1"/>
  <c r="C53" i="125"/>
  <c r="F53" i="125" s="1"/>
  <c r="C52" i="125"/>
  <c r="F52" i="125" s="1"/>
  <c r="C51" i="125"/>
  <c r="F51" i="125" s="1"/>
  <c r="C50" i="125"/>
  <c r="F50" i="125" s="1"/>
  <c r="C49" i="125"/>
  <c r="F49" i="125" s="1"/>
  <c r="C48" i="125"/>
  <c r="F48" i="125" s="1"/>
  <c r="C47" i="125"/>
  <c r="F47" i="125" s="1"/>
  <c r="C46" i="125"/>
  <c r="F46" i="125" s="1"/>
  <c r="C45" i="125"/>
  <c r="F45" i="125" s="1"/>
  <c r="C44" i="125"/>
  <c r="F44" i="125" s="1"/>
  <c r="C43" i="125"/>
  <c r="F43" i="125" s="1"/>
  <c r="C42" i="125"/>
  <c r="F42" i="125" s="1"/>
  <c r="C41" i="125"/>
  <c r="F41" i="125" s="1"/>
  <c r="C40" i="125"/>
  <c r="F40" i="125" s="1"/>
  <c r="C39" i="125"/>
  <c r="F39" i="125" s="1"/>
  <c r="C38" i="125"/>
  <c r="F38" i="125" s="1"/>
  <c r="C37" i="125"/>
  <c r="F37" i="125" s="1"/>
  <c r="C36" i="125"/>
  <c r="F36" i="125" s="1"/>
  <c r="C35" i="125"/>
  <c r="F35" i="125" s="1"/>
  <c r="C34" i="125"/>
  <c r="F34" i="125" s="1"/>
  <c r="C33" i="125"/>
  <c r="F33" i="125" s="1"/>
  <c r="C32" i="125"/>
  <c r="F32" i="125" s="1"/>
  <c r="C31" i="125"/>
  <c r="F31" i="125" s="1"/>
  <c r="C30" i="125"/>
  <c r="F30" i="125" s="1"/>
  <c r="C29" i="125"/>
  <c r="F29" i="125" s="1"/>
  <c r="C28" i="125"/>
  <c r="F28" i="125" s="1"/>
  <c r="C27" i="125"/>
  <c r="F27" i="125" s="1"/>
  <c r="C26" i="125"/>
  <c r="F26" i="125" s="1"/>
  <c r="C25" i="125"/>
  <c r="F25" i="125" s="1"/>
  <c r="C24" i="125"/>
  <c r="F24" i="125" s="1"/>
  <c r="C23" i="125"/>
  <c r="F23" i="125" s="1"/>
  <c r="C22" i="125"/>
  <c r="F22" i="125" s="1"/>
  <c r="C21" i="125"/>
  <c r="F21" i="125" s="1"/>
  <c r="C20" i="125"/>
  <c r="F20" i="125" s="1"/>
  <c r="C19" i="125"/>
  <c r="F19" i="125" s="1"/>
  <c r="C18" i="125"/>
  <c r="F18" i="125" s="1"/>
  <c r="C17" i="125"/>
  <c r="F17" i="125" s="1"/>
  <c r="C16" i="125"/>
  <c r="F16" i="125" s="1"/>
  <c r="C15" i="125"/>
  <c r="F15" i="125" s="1"/>
  <c r="C14" i="125"/>
  <c r="F14" i="125" s="1"/>
  <c r="C13" i="125"/>
  <c r="F13" i="125" s="1"/>
  <c r="C12" i="125"/>
  <c r="F12" i="125" s="1"/>
  <c r="C11" i="125"/>
  <c r="F11" i="125" s="1"/>
  <c r="C10" i="125"/>
  <c r="F10" i="125" s="1"/>
  <c r="C9" i="125"/>
  <c r="F9" i="125" s="1"/>
  <c r="C8" i="125"/>
  <c r="F8" i="125" s="1"/>
  <c r="C7" i="125"/>
  <c r="F7" i="125" s="1"/>
  <c r="C6" i="125"/>
  <c r="F6" i="125" s="1"/>
  <c r="C5" i="125"/>
  <c r="F5" i="125" s="1"/>
  <c r="F106" i="125" l="1"/>
  <c r="I93" i="113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I105" i="113" l="1"/>
  <c r="E106" i="125"/>
  <c r="D106" i="125"/>
</calcChain>
</file>

<file path=xl/sharedStrings.xml><?xml version="1.0" encoding="utf-8"?>
<sst xmlns="http://schemas.openxmlformats.org/spreadsheetml/2006/main" count="565" uniqueCount="479">
  <si>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</si>
  <si>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</si>
  <si>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</si>
  <si>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</si>
  <si>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</si>
  <si>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</si>
  <si>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</si>
  <si>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</si>
  <si>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</si>
  <si>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</si>
  <si>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</si>
  <si>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</si>
  <si>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</si>
  <si>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</si>
  <si>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</si>
  <si>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</si>
  <si>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</si>
  <si>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</si>
  <si>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</si>
  <si>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</si>
  <si>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</si>
  <si>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</si>
  <si>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</si>
  <si>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</si>
  <si>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</si>
  <si>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</si>
  <si>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</si>
  <si>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</si>
  <si>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</si>
  <si>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</si>
  <si>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</si>
  <si>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</si>
  <si>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</si>
  <si>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</si>
  <si>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</si>
  <si>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</si>
  <si>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</si>
  <si>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</si>
  <si>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</si>
  <si>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</si>
  <si>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</si>
  <si>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</si>
  <si>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</si>
  <si>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</si>
  <si>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</si>
  <si>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</si>
  <si>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</si>
  <si>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</si>
  <si>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</si>
  <si>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</si>
  <si>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</si>
  <si>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</si>
  <si>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</si>
  <si>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</si>
  <si>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</si>
  <si>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</si>
  <si>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</si>
  <si>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</si>
  <si>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</si>
  <si>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</si>
  <si>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</si>
  <si>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</si>
  <si>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</si>
  <si>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</si>
  <si>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</si>
  <si>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</si>
  <si>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</si>
  <si>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</si>
  <si>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</si>
  <si>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</si>
  <si>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</si>
  <si>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</si>
  <si>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</si>
  <si>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</si>
  <si>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</si>
  <si>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</si>
  <si>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</si>
  <si>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</si>
  <si>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</si>
  <si>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</si>
  <si>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</si>
  <si>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</si>
  <si>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</si>
  <si>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</si>
  <si>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</si>
  <si>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</si>
  <si>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</si>
  <si>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</si>
  <si>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</si>
  <si>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</si>
  <si>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</si>
  <si>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</si>
  <si>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</si>
  <si>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</si>
  <si>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</si>
  <si>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</si>
  <si>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</si>
  <si>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</si>
  <si>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</si>
  <si>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</si>
  <si>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</si>
  <si>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</si>
  <si>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</si>
  <si>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</si>
  <si>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</si>
  <si>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</si>
  <si>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</si>
  <si>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</si>
  <si>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</si>
  <si>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</si>
  <si>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</si>
  <si>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</si>
  <si>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</si>
  <si>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</si>
  <si>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</si>
  <si>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</si>
  <si>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</si>
  <si>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</si>
  <si>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</si>
  <si>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</si>
  <si>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</si>
  <si>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</si>
  <si>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</si>
  <si>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</si>
  <si>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</si>
  <si>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</si>
  <si>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</si>
  <si>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</si>
  <si>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</si>
  <si>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</si>
  <si>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</si>
  <si>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</si>
  <si>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</si>
  <si>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</si>
  <si>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</si>
  <si>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</si>
  <si>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</si>
  <si>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</si>
  <si>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</si>
  <si>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</si>
  <si>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</si>
  <si>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</si>
  <si>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</si>
  <si>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</si>
  <si>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</si>
  <si>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</si>
  <si>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</si>
  <si>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</si>
  <si>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</si>
  <si>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</si>
  <si>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</si>
  <si>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</si>
  <si>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</si>
  <si>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</si>
  <si>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</si>
  <si>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</si>
  <si>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</si>
  <si>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</si>
  <si>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</si>
  <si>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</si>
  <si>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</si>
  <si>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</si>
  <si>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</si>
  <si>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</si>
  <si>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</si>
  <si>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</si>
  <si>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</si>
  <si>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</si>
  <si>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</si>
  <si>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</si>
  <si>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</si>
  <si>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</si>
  <si>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</si>
  <si>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</si>
  <si>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</si>
  <si>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</si>
  <si>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</si>
  <si>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</si>
  <si>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</si>
  <si>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</si>
  <si>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</si>
  <si>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</si>
  <si>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</si>
  <si>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</si>
  <si>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</si>
  <si>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</si>
  <si>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</si>
  <si>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</si>
  <si>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</si>
  <si>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</si>
  <si>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</si>
  <si>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</si>
  <si>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</si>
  <si>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</si>
  <si>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</si>
  <si>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</si>
  <si>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</si>
  <si>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</si>
  <si>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</si>
  <si>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</si>
  <si>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</si>
  <si>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</si>
  <si>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</si>
  <si>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</si>
  <si>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</si>
  <si>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</si>
  <si>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</si>
  <si>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</si>
  <si>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</si>
  <si>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</si>
  <si>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</si>
  <si>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</si>
  <si>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</si>
  <si>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</si>
  <si>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</si>
  <si>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</si>
  <si>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</si>
  <si>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</si>
  <si>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</si>
  <si>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</si>
  <si>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</si>
  <si>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</si>
  <si>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</si>
  <si>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</si>
  <si>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</si>
  <si>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</si>
  <si>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</si>
  <si>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</si>
  <si>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</si>
  <si>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</si>
  <si>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</si>
  <si>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</si>
  <si>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</si>
  <si>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</si>
  <si>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</si>
  <si>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</si>
  <si>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</si>
  <si>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</si>
  <si>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</si>
  <si>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</si>
  <si>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</si>
  <si>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</si>
  <si>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</si>
  <si>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</si>
  <si>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</si>
  <si>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</si>
  <si>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</si>
  <si>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</si>
  <si>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</si>
  <si>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</si>
  <si>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</si>
  <si>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</si>
  <si>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</si>
  <si>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</si>
  <si>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</si>
  <si>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</si>
  <si>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</si>
  <si>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</si>
  <si>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</si>
  <si>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</si>
  <si>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</si>
  <si>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</si>
  <si>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</si>
  <si>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</si>
  <si>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</si>
  <si>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</si>
  <si>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</si>
  <si>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</si>
  <si>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</si>
  <si>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</si>
  <si>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</si>
  <si>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</si>
  <si>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</si>
  <si>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</si>
  <si>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</si>
  <si>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</si>
  <si>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</si>
  <si>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</si>
  <si>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</si>
  <si>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</si>
  <si>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</si>
  <si>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</si>
  <si>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</si>
  <si>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</si>
  <si>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</si>
  <si>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PART D PAYMENTS</t>
  </si>
  <si>
    <t>TOTALS</t>
  </si>
  <si>
    <t>RATIOS</t>
  </si>
  <si>
    <t>HOSPITAL INPATIENT GENERAL</t>
  </si>
  <si>
    <t>HOSPITAL INPATIENT SPECIALTY</t>
  </si>
  <si>
    <t>HOSPITAL INPT MENTAL NSO &lt; 21</t>
  </si>
  <si>
    <t>LTC NURSING FACILITY</t>
  </si>
  <si>
    <t>NF SNF SWING BEDS</t>
  </si>
  <si>
    <t>LTC ICF MRC  NSO</t>
  </si>
  <si>
    <t>HOSPITAL OUTPATIENT GENERAL</t>
  </si>
  <si>
    <t>HOSPITAL OUTPATIENT SPECIALITY</t>
  </si>
  <si>
    <t>CLINICS HEALTH DEPT</t>
  </si>
  <si>
    <t>CLINICS FREE STANDING</t>
  </si>
  <si>
    <t>CLINICS RURAL HEALTH</t>
  </si>
  <si>
    <t>LABORATORY AND RADIOLOGY</t>
  </si>
  <si>
    <t>FAMILY PLANNING STERILIZATION</t>
  </si>
  <si>
    <t>HEALTH CHECK HEALTH DEPT</t>
  </si>
  <si>
    <t>PERSONAL CARE SERVICES</t>
  </si>
  <si>
    <t>HOSPITAL INPT  LONG TERM CARE</t>
  </si>
  <si>
    <t>HOSPITAL EMERGENCY ROOM</t>
  </si>
  <si>
    <t>NF HEAD LEVEL OF CARE</t>
  </si>
  <si>
    <t>NF VENT LEVEL OF CARE</t>
  </si>
  <si>
    <t>CAP DISABLED</t>
  </si>
  <si>
    <t>CAP MENTALLY RETARDED</t>
  </si>
  <si>
    <t>CAP CHILDREN</t>
  </si>
  <si>
    <t>LOCAL EDUCATION AGENCIES  FSO</t>
  </si>
  <si>
    <t>GROUP HEALTH PLANS</t>
  </si>
  <si>
    <t>DURABLE MEDICAL EQUIPMENT</t>
  </si>
  <si>
    <t>PRACTITIONER NOT PHYSICIAN</t>
  </si>
  <si>
    <t>CLINICS FQHC CORE &amp; AMBULATORY</t>
  </si>
  <si>
    <t>AMBULATORY SURGERY CENTER</t>
  </si>
  <si>
    <t>COUNTY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</si>
  <si>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</si>
  <si>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</si>
  <si>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</si>
  <si>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</si>
  <si>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</si>
  <si>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</si>
  <si>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</si>
  <si>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</si>
  <si>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</si>
  <si>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</si>
  <si>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</si>
  <si>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</si>
  <si>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</si>
  <si>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</si>
  <si>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</si>
  <si>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</si>
  <si>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</si>
  <si>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</si>
  <si>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</si>
  <si>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</si>
  <si>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</si>
  <si>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</si>
  <si>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</si>
  <si>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</si>
  <si>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</si>
  <si>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</si>
  <si>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</si>
  <si>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</si>
  <si>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</si>
  <si>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</si>
  <si>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</si>
  <si>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</si>
  <si>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</si>
  <si>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</si>
  <si>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</si>
  <si>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</si>
  <si>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</si>
  <si>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</si>
  <si>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</si>
  <si>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</si>
  <si>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</si>
  <si>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</si>
  <si>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</si>
  <si>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</si>
  <si>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</si>
  <si>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</si>
  <si>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</si>
  <si>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</si>
  <si>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</si>
  <si>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</si>
  <si>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</si>
  <si>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</si>
  <si>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</si>
  <si>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</si>
  <si>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</si>
  <si>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</si>
  <si>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</si>
  <si>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</si>
  <si>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</si>
  <si>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</si>
  <si>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</si>
  <si>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</si>
  <si>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</si>
  <si>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</si>
  <si>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</si>
  <si>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</si>
  <si>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</si>
  <si>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</si>
  <si>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</si>
  <si>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</si>
  <si>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</si>
  <si>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</si>
  <si>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</si>
  <si>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</si>
  <si>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</si>
  <si>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</si>
  <si>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</si>
  <si>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</si>
  <si>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</si>
  <si>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</si>
  <si>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</si>
  <si>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</si>
  <si>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</si>
  <si>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</si>
  <si>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</si>
  <si>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</si>
  <si>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</si>
  <si>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</si>
  <si>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</si>
  <si>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</si>
  <si>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</si>
  <si>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</si>
  <si>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</si>
  <si>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</si>
  <si>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</si>
  <si>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</si>
  <si>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</si>
  <si>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</si>
  <si>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</si>
  <si>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</si>
  <si>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</si>
  <si>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</si>
  <si>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</si>
  <si>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</si>
  <si>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</si>
  <si>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</si>
  <si>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</si>
  <si>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</si>
  <si>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</si>
  <si>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</si>
  <si>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</si>
  <si>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</si>
  <si>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</si>
  <si>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</si>
  <si>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</si>
  <si>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</si>
  <si>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</si>
  <si>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</si>
  <si>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</si>
  <si>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</si>
  <si>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</si>
  <si>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</si>
  <si>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</si>
  <si>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</si>
  <si>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</si>
  <si>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</si>
  <si>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</si>
  <si>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</si>
  <si>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</si>
  <si>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</si>
  <si>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</si>
  <si>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</si>
  <si>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</si>
  <si>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</si>
  <si>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</si>
  <si>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</si>
  <si>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</si>
  <si>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</si>
  <si>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</si>
  <si>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</si>
  <si>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</si>
  <si>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</si>
  <si>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</si>
  <si>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</si>
  <si>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</si>
  <si>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DEPARTMENT OF HEALTH AND HUMAN SERVICES DIVISION OF HEALTH BENEFITS</t>
  </si>
  <si>
    <t>5361CM</t>
  </si>
  <si>
    <t>CARE MGMT PHYS</t>
  </si>
  <si>
    <t>5361PP</t>
  </si>
  <si>
    <t>PROVIDER PAYMENTS - CARE MGMT</t>
  </si>
  <si>
    <t>SFY 2023 REQUIREMENTS</t>
  </si>
  <si>
    <t>SFY 2023 FEDERAL SHARE</t>
  </si>
  <si>
    <t>SFY 2023 STATE SHARE</t>
  </si>
  <si>
    <t>SFY 2023 COUNTY SHARE</t>
  </si>
  <si>
    <t xml:space="preserve">COUNTIES SFY 2023 PROJECTED PORTION OF MEDICAID PROGRAM SERVICES EXPENDITURES </t>
  </si>
  <si>
    <t>COUNTY PERCENTAGE OF TOTAL SFY 2021 CLAIMS EXPENDITURES</t>
  </si>
  <si>
    <t>Percentages by county calculated by DHB Budget from info received from DHB Business Information &amp; Analytics Office (BIAO) on SFY2021 claim dollars.</t>
  </si>
  <si>
    <t>SFY 2023 PROJECTED MEDICAID PROGRAM SERVICES EXPENDITURES (BC 14445, FUND 1310 &amp; 1311)</t>
  </si>
  <si>
    <t>Funds 1310/1311 (without Contractual)</t>
  </si>
  <si>
    <t>Medicaid SFY2023 Projected Budget</t>
  </si>
  <si>
    <t>COUNTY PROJECTED EXPENDITURES ON MEDICAID'S WSI SFY 2023 PROJECTED BUDGET</t>
  </si>
  <si>
    <t>Funds 1310/1311 SFY 2023 Worksheet I (WSI) Certified Budget Tie-Out (as of 01/17/2022):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</si>
</sst>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0"/>
  </numFmts>
  <fonts count="19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06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Fill="1" applyBorder="1"/>
    <xf numFmtId="0" fontId="13" fillId="0" borderId="2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10" fontId="10" fillId="0" borderId="23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1" xfId="15" applyFont="1" applyFill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Fill="1" applyBorder="1"/>
    <xf numFmtId="49" fontId="11" fillId="0" borderId="37" xfId="14" applyNumberFormat="1" applyFont="1" applyFill="1" applyBorder="1" applyAlignment="1">
      <alignment horizontal="center"/>
    </xf>
    <xf numFmtId="49" fontId="11" fillId="0" borderId="37" xfId="14" quotePrefix="1" applyNumberFormat="1" applyFont="1" applyFill="1" applyBorder="1" applyAlignment="1">
      <alignment horizontal="center"/>
    </xf>
    <xf numFmtId="2" fontId="10" fillId="0" borderId="38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0" fontId="0" fillId="0" borderId="0" xfId="0" applyBorder="1" applyAlignment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7" xfId="16" applyNumberFormat="1" applyFont="1" applyBorder="1"/>
    <xf numFmtId="0" fontId="7" fillId="0" borderId="0" xfId="16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Fill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174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6" fillId="0" borderId="10" xfId="1" applyNumberFormat="1" applyFont="1" applyFill="1" applyBorder="1" applyAlignment="1">
      <alignment horizontal="center"/>
    </xf>
    <xf numFmtId="42" fontId="7" fillId="0" borderId="18" xfId="1" applyNumberFormat="1" applyFont="1" applyFill="1" applyBorder="1"/>
    <xf numFmtId="42" fontId="7" fillId="0" borderId="28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0" fillId="0" borderId="0" xfId="0" applyBorder="1" applyAlignment="1"/>
    <xf numFmtId="0" fontId="7" fillId="0" borderId="0" xfId="16" applyFont="1" applyAlignment="1">
      <alignment horizontal="left" wrapText="1"/>
    </xf>
  </cellXfs>
  <cellStyles count="24">
    <cellStyle name="Comma" xfId="1" builtinId="3"/>
    <cellStyle name="Currency" xfId="2" builtinId="4"/>
    <cellStyle name="Custom - Style8" xfId="3" xr:uid="{00000000-0005-0000-0000-000002000000}"/>
    <cellStyle name="Data   - Style2" xfId="4" xr:uid="{00000000-0005-0000-0000-000003000000}"/>
    <cellStyle name="Labels - Style3" xfId="5" xr:uid="{00000000-0005-0000-0000-000004000000}"/>
    <cellStyle name="Normal" xfId="0" builtinId="0"/>
    <cellStyle name="Normal - Style1" xfId="6" xr:uid="{00000000-0005-0000-0000-000006000000}"/>
    <cellStyle name="Normal - Style2" xfId="7" xr:uid="{00000000-0005-0000-0000-000007000000}"/>
    <cellStyle name="Normal - Style3" xfId="8" xr:uid="{00000000-0005-0000-0000-000008000000}"/>
    <cellStyle name="Normal - Style4" xfId="9" xr:uid="{00000000-0005-0000-0000-000009000000}"/>
    <cellStyle name="Normal - Style5" xfId="10" xr:uid="{00000000-0005-0000-0000-00000A000000}"/>
    <cellStyle name="Normal - Style6" xfId="11" xr:uid="{00000000-0005-0000-0000-00000B000000}"/>
    <cellStyle name="Normal - Style7" xfId="12" xr:uid="{00000000-0005-0000-0000-00000C000000}"/>
    <cellStyle name="Normal - Style8" xfId="13" xr:uid="{00000000-0005-0000-0000-00000D000000}"/>
    <cellStyle name="Normal_New PERDATA Format" xfId="14" xr:uid="{00000000-0005-0000-0000-00000E000000}"/>
    <cellStyle name="Normal_SFY 2009 BLENDED SHARES" xfId="15" xr:uid="{00000000-0005-0000-0000-00000F000000}"/>
    <cellStyle name="Normal_SFY+2010+GOVERNOR+BUDGET+COUNTY+ESTIMATES(1)" xfId="16" xr:uid="{00000000-0005-0000-0000-000010000000}"/>
    <cellStyle name="Normal_Sheet1" xfId="17" xr:uid="{00000000-0005-0000-0000-000011000000}"/>
    <cellStyle name="Percent" xfId="18" builtinId="5"/>
    <cellStyle name="Reset  - Style7" xfId="19" xr:uid="{00000000-0005-0000-0000-000013000000}"/>
    <cellStyle name="Table  - Style6" xfId="20" xr:uid="{00000000-0005-0000-0000-000014000000}"/>
    <cellStyle name="Title  - Style1" xfId="21" xr:uid="{00000000-0005-0000-0000-000015000000}"/>
    <cellStyle name="TotCol - Style5" xfId="22" xr:uid="{00000000-0005-0000-0000-000016000000}"/>
    <cellStyle name="TotRow - Style4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488950</xdr:colOff>
          <xdr:row>3</xdr:row>
          <xdr:rowOff>127000</xdr:rowOff>
        </xdr:from>
        <xdr:to>
          <xdr:col>7</xdr:col>
          <xdr:colOff>127000</xdr:colOff>
          <xdr:row>15</xdr:row>
          <xdr:rowOff>31750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D18"/>
  <sheetViews>
    <sheetView topLeftCell="C1" workbookViewId="0">
      <selection activeCell="F21" sqref="F21"/>
    </sheetView>
  </sheetViews>
  <sheetFormatPr defaultRowHeight="10.5" x14ac:dyDescent="0.25"/>
  <sheetData>
    <row r="18" spans="4:4" x14ac:dyDescent="0.25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488950</xdr:colOff>
                <xdr:row>3</xdr:row>
                <xdr:rowOff>127000</xdr:rowOff>
              </from>
              <to>
                <xdr:col>7</xdr:col>
                <xdr:colOff>127000</xdr:colOff>
                <xdr:row>15</xdr:row>
                <xdr:rowOff>31750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J61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A6" sqref="A6"/>
    </sheetView>
  </sheetViews>
  <sheetFormatPr defaultColWidth="9" defaultRowHeight="12.5" x14ac:dyDescent="0.25"/>
  <cols>
    <col min="1" max="1" width="10.33203125" style="6" customWidth="1"/>
    <col min="2" max="2" width="12.21875" style="11" customWidth="1"/>
    <col min="3" max="3" width="73.109375" style="11" customWidth="1"/>
    <col min="4" max="4" width="20.5546875" style="11" customWidth="1"/>
    <col min="5" max="5" width="19.88671875" style="11" customWidth="1"/>
    <col min="6" max="6" width="18.77734375" style="12" customWidth="1"/>
    <col min="7" max="7" width="14" style="29" customWidth="1"/>
    <col min="8" max="8" width="15.77734375" style="29" customWidth="1"/>
    <col min="9" max="16384" width="9" style="6"/>
  </cols>
  <sheetData>
    <row r="1" spans="1:62" ht="14.15" customHeight="1" x14ac:dyDescent="0.3">
      <c r="A1" s="197" t="s">
        <v>462</v>
      </c>
      <c r="B1" s="198"/>
      <c r="C1" s="198"/>
      <c r="D1" s="198"/>
      <c r="E1" s="198"/>
      <c r="F1" s="19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</row>
    <row r="2" spans="1:62" ht="14.15" customHeight="1" thickBot="1" x14ac:dyDescent="0.35">
      <c r="A2" s="199" t="s">
        <v>474</v>
      </c>
      <c r="B2" s="200"/>
      <c r="C2" s="200"/>
      <c r="D2" s="200"/>
      <c r="E2" s="200"/>
      <c r="F2" s="200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</row>
    <row r="3" spans="1:62" ht="49.9" customHeight="1" thickBot="1" x14ac:dyDescent="0.35">
      <c r="A3" s="164" t="s">
        <v>256</v>
      </c>
      <c r="B3" s="165" t="s">
        <v>255</v>
      </c>
      <c r="C3" s="7" t="s">
        <v>244</v>
      </c>
      <c r="D3" s="37" t="s">
        <v>467</v>
      </c>
      <c r="E3" s="40" t="s">
        <v>468</v>
      </c>
      <c r="F3" s="41" t="s">
        <v>469</v>
      </c>
      <c r="G3" s="41" t="s">
        <v>470</v>
      </c>
      <c r="H3" s="42" t="s">
        <v>259</v>
      </c>
    </row>
    <row r="4" spans="1:62" ht="14.15" customHeight="1" x14ac:dyDescent="0.3">
      <c r="A4" s="160"/>
      <c r="B4" s="161"/>
      <c r="C4" s="8"/>
      <c r="D4" s="162"/>
      <c r="E4" s="163"/>
      <c r="F4" s="159"/>
      <c r="G4" s="158"/>
      <c r="H4" s="188"/>
    </row>
    <row r="5" spans="1:62" ht="14.15" customHeight="1" x14ac:dyDescent="0.3">
      <c r="A5" s="9" t="s">
        <v>1</v>
      </c>
      <c r="B5" s="86">
        <v>536101</v>
      </c>
      <c r="C5" s="87" t="s">
        <v>288</v>
      </c>
      <c r="D5" s="91">
        <v>901027187</v>
      </c>
      <c r="E5" s="43">
        <v>612842111</v>
      </c>
      <c r="F5" s="44">
        <f>D5-E5</f>
        <v>288185076</v>
      </c>
      <c r="G5" s="44">
        <v>0</v>
      </c>
      <c r="H5" s="45">
        <f>D5-E5-F5-G5</f>
        <v>0</v>
      </c>
    </row>
    <row r="6" spans="1:62" ht="14.15" customHeight="1" x14ac:dyDescent="0.3">
      <c r="A6" s="9" t="s">
        <v>3</v>
      </c>
      <c r="B6" s="86">
        <v>536102</v>
      </c>
      <c r="C6" s="87" t="s">
        <v>289</v>
      </c>
      <c r="D6" s="91">
        <v>19792053</v>
      </c>
      <c r="E6" s="43">
        <v>13461751</v>
      </c>
      <c r="F6" s="44">
        <f t="shared" ref="F6:F55" si="0">D6-E6</f>
        <v>6330302</v>
      </c>
      <c r="G6" s="44">
        <v>0</v>
      </c>
      <c r="H6" s="45">
        <f t="shared" ref="H6:H42" si="1">D6-E6-F6-G6</f>
        <v>0</v>
      </c>
    </row>
    <row r="7" spans="1:62" ht="14.15" customHeight="1" x14ac:dyDescent="0.3">
      <c r="A7" s="9" t="s">
        <v>9</v>
      </c>
      <c r="B7" s="86">
        <v>536105</v>
      </c>
      <c r="C7" s="87" t="s">
        <v>290</v>
      </c>
      <c r="D7" s="91">
        <v>232569</v>
      </c>
      <c r="E7" s="43">
        <v>158184</v>
      </c>
      <c r="F7" s="44">
        <f t="shared" si="0"/>
        <v>74385</v>
      </c>
      <c r="G7" s="44">
        <v>0</v>
      </c>
      <c r="H7" s="45">
        <f t="shared" si="1"/>
        <v>0</v>
      </c>
    </row>
    <row r="8" spans="1:62" ht="14.15" customHeight="1" x14ac:dyDescent="0.3">
      <c r="A8" s="9" t="s">
        <v>19</v>
      </c>
      <c r="B8" s="86">
        <v>536109</v>
      </c>
      <c r="C8" s="87" t="s">
        <v>291</v>
      </c>
      <c r="D8" s="91">
        <v>1290509532</v>
      </c>
      <c r="E8" s="43">
        <v>877752189</v>
      </c>
      <c r="F8" s="44">
        <f t="shared" si="0"/>
        <v>412757343</v>
      </c>
      <c r="G8" s="44">
        <v>0</v>
      </c>
      <c r="H8" s="45">
        <f t="shared" si="1"/>
        <v>0</v>
      </c>
    </row>
    <row r="9" spans="1:62" ht="14.15" customHeight="1" x14ac:dyDescent="0.3">
      <c r="A9" s="9" t="s">
        <v>21</v>
      </c>
      <c r="B9" s="86">
        <v>536110</v>
      </c>
      <c r="C9" s="87" t="s">
        <v>292</v>
      </c>
      <c r="D9" s="91">
        <v>229279</v>
      </c>
      <c r="E9" s="43">
        <v>155946</v>
      </c>
      <c r="F9" s="44">
        <f t="shared" si="0"/>
        <v>73333</v>
      </c>
      <c r="G9" s="44">
        <v>0</v>
      </c>
      <c r="H9" s="45">
        <f t="shared" si="1"/>
        <v>0</v>
      </c>
    </row>
    <row r="10" spans="1:62" ht="14.15" customHeight="1" x14ac:dyDescent="0.3">
      <c r="A10" s="9" t="s">
        <v>27</v>
      </c>
      <c r="B10" s="86">
        <v>536113</v>
      </c>
      <c r="C10" s="87" t="s">
        <v>293</v>
      </c>
      <c r="D10" s="91">
        <v>1946077</v>
      </c>
      <c r="E10" s="43">
        <v>1323643</v>
      </c>
      <c r="F10" s="44">
        <f t="shared" si="0"/>
        <v>622434</v>
      </c>
      <c r="G10" s="44">
        <v>0</v>
      </c>
      <c r="H10" s="45">
        <f t="shared" si="1"/>
        <v>0</v>
      </c>
    </row>
    <row r="11" spans="1:62" ht="14.15" customHeight="1" x14ac:dyDescent="0.3">
      <c r="A11" s="9" t="s">
        <v>31</v>
      </c>
      <c r="B11" s="86">
        <v>536115</v>
      </c>
      <c r="C11" s="87" t="s">
        <v>32</v>
      </c>
      <c r="D11" s="91">
        <v>1110962504</v>
      </c>
      <c r="E11" s="43">
        <v>755631590</v>
      </c>
      <c r="F11" s="44">
        <f t="shared" si="0"/>
        <v>355330914</v>
      </c>
      <c r="G11" s="44">
        <v>0</v>
      </c>
      <c r="H11" s="45">
        <f t="shared" si="1"/>
        <v>0</v>
      </c>
    </row>
    <row r="12" spans="1:62" ht="14.15" customHeight="1" x14ac:dyDescent="0.3">
      <c r="A12" s="9" t="s">
        <v>33</v>
      </c>
      <c r="B12" s="88">
        <v>536116</v>
      </c>
      <c r="C12" s="89" t="s">
        <v>34</v>
      </c>
      <c r="D12" s="38">
        <v>387567607</v>
      </c>
      <c r="E12" s="43">
        <v>263607751</v>
      </c>
      <c r="F12" s="44">
        <f t="shared" si="0"/>
        <v>123959856</v>
      </c>
      <c r="G12" s="44">
        <v>0</v>
      </c>
      <c r="H12" s="45">
        <f t="shared" si="1"/>
        <v>0</v>
      </c>
    </row>
    <row r="13" spans="1:62" ht="14.15" customHeight="1" x14ac:dyDescent="0.3">
      <c r="A13" s="9" t="s">
        <v>35</v>
      </c>
      <c r="B13" s="86">
        <v>536117</v>
      </c>
      <c r="C13" s="87" t="s">
        <v>36</v>
      </c>
      <c r="D13" s="91">
        <v>7664372</v>
      </c>
      <c r="E13" s="43">
        <v>5212995</v>
      </c>
      <c r="F13" s="44">
        <f t="shared" si="0"/>
        <v>2451377</v>
      </c>
      <c r="G13" s="44">
        <v>0</v>
      </c>
      <c r="H13" s="45">
        <f t="shared" si="1"/>
        <v>0</v>
      </c>
    </row>
    <row r="14" spans="1:62" ht="14.15" customHeight="1" x14ac:dyDescent="0.3">
      <c r="A14" s="9" t="s">
        <v>37</v>
      </c>
      <c r="B14" s="86">
        <v>536118</v>
      </c>
      <c r="C14" s="87" t="s">
        <v>38</v>
      </c>
      <c r="D14" s="91">
        <v>1067973</v>
      </c>
      <c r="E14" s="43">
        <v>726392</v>
      </c>
      <c r="F14" s="44">
        <f t="shared" si="0"/>
        <v>341581</v>
      </c>
      <c r="G14" s="44">
        <v>0</v>
      </c>
      <c r="H14" s="45">
        <f t="shared" si="1"/>
        <v>0</v>
      </c>
    </row>
    <row r="15" spans="1:62" ht="14.15" customHeight="1" x14ac:dyDescent="0.3">
      <c r="A15" s="9" t="s">
        <v>39</v>
      </c>
      <c r="B15" s="86">
        <v>536119</v>
      </c>
      <c r="C15" s="87" t="s">
        <v>40</v>
      </c>
      <c r="D15" s="91">
        <v>18971444</v>
      </c>
      <c r="E15" s="43">
        <v>12903606</v>
      </c>
      <c r="F15" s="44">
        <f t="shared" si="0"/>
        <v>6067838</v>
      </c>
      <c r="G15" s="44">
        <v>0</v>
      </c>
      <c r="H15" s="45">
        <f t="shared" si="1"/>
        <v>0</v>
      </c>
    </row>
    <row r="16" spans="1:62" ht="14.15" customHeight="1" x14ac:dyDescent="0.3">
      <c r="A16" s="9" t="s">
        <v>41</v>
      </c>
      <c r="B16" s="86">
        <v>536120</v>
      </c>
      <c r="C16" s="87" t="s">
        <v>42</v>
      </c>
      <c r="D16" s="91">
        <v>4338838</v>
      </c>
      <c r="E16" s="43">
        <v>2951101</v>
      </c>
      <c r="F16" s="44">
        <f t="shared" si="0"/>
        <v>1387737</v>
      </c>
      <c r="G16" s="44">
        <v>0</v>
      </c>
      <c r="H16" s="45">
        <f t="shared" si="1"/>
        <v>0</v>
      </c>
    </row>
    <row r="17" spans="1:8" ht="14.15" customHeight="1" x14ac:dyDescent="0.3">
      <c r="A17" s="9" t="s">
        <v>43</v>
      </c>
      <c r="B17" s="86">
        <v>536121</v>
      </c>
      <c r="C17" s="87" t="s">
        <v>294</v>
      </c>
      <c r="D17" s="91">
        <v>567524513</v>
      </c>
      <c r="E17" s="43">
        <v>386007132</v>
      </c>
      <c r="F17" s="44">
        <f t="shared" si="0"/>
        <v>181517381</v>
      </c>
      <c r="G17" s="44">
        <v>0</v>
      </c>
      <c r="H17" s="45">
        <f t="shared" si="1"/>
        <v>0</v>
      </c>
    </row>
    <row r="18" spans="1:8" ht="14.15" customHeight="1" x14ac:dyDescent="0.3">
      <c r="A18" s="9" t="s">
        <v>45</v>
      </c>
      <c r="B18" s="86">
        <v>536122</v>
      </c>
      <c r="C18" s="87" t="s">
        <v>295</v>
      </c>
      <c r="D18" s="91">
        <v>4723211</v>
      </c>
      <c r="E18" s="43">
        <v>3212536</v>
      </c>
      <c r="F18" s="44">
        <f t="shared" si="0"/>
        <v>1510675</v>
      </c>
      <c r="G18" s="44">
        <v>0</v>
      </c>
      <c r="H18" s="45">
        <f t="shared" si="1"/>
        <v>0</v>
      </c>
    </row>
    <row r="19" spans="1:8" ht="14.15" customHeight="1" x14ac:dyDescent="0.3">
      <c r="A19" s="9" t="s">
        <v>48</v>
      </c>
      <c r="B19" s="86">
        <v>536124</v>
      </c>
      <c r="C19" s="87" t="s">
        <v>296</v>
      </c>
      <c r="D19" s="91">
        <v>39010385</v>
      </c>
      <c r="E19" s="43">
        <v>26533280</v>
      </c>
      <c r="F19" s="44">
        <f t="shared" si="0"/>
        <v>12477105</v>
      </c>
      <c r="G19" s="44">
        <v>0</v>
      </c>
      <c r="H19" s="45">
        <f t="shared" si="1"/>
        <v>0</v>
      </c>
    </row>
    <row r="20" spans="1:8" ht="14.15" customHeight="1" x14ac:dyDescent="0.3">
      <c r="A20" s="9" t="s">
        <v>50</v>
      </c>
      <c r="B20" s="86">
        <v>536125</v>
      </c>
      <c r="C20" s="87" t="s">
        <v>297</v>
      </c>
      <c r="D20" s="91">
        <v>57033793</v>
      </c>
      <c r="E20" s="43">
        <v>38792070</v>
      </c>
      <c r="F20" s="44">
        <f t="shared" si="0"/>
        <v>18241723</v>
      </c>
      <c r="G20" s="44">
        <v>0</v>
      </c>
      <c r="H20" s="45">
        <f t="shared" si="1"/>
        <v>0</v>
      </c>
    </row>
    <row r="21" spans="1:8" ht="14.15" customHeight="1" x14ac:dyDescent="0.3">
      <c r="A21" s="9" t="s">
        <v>52</v>
      </c>
      <c r="B21" s="86">
        <v>536126</v>
      </c>
      <c r="C21" s="87" t="s">
        <v>298</v>
      </c>
      <c r="D21" s="91">
        <v>16044532</v>
      </c>
      <c r="E21" s="43">
        <v>10912839</v>
      </c>
      <c r="F21" s="44">
        <f t="shared" si="0"/>
        <v>5131693</v>
      </c>
      <c r="G21" s="44">
        <v>0</v>
      </c>
      <c r="H21" s="45">
        <f t="shared" si="1"/>
        <v>0</v>
      </c>
    </row>
    <row r="22" spans="1:8" ht="14.15" customHeight="1" x14ac:dyDescent="0.3">
      <c r="A22" s="9" t="s">
        <v>55</v>
      </c>
      <c r="B22" s="86">
        <v>536128</v>
      </c>
      <c r="C22" s="87" t="s">
        <v>299</v>
      </c>
      <c r="D22" s="91">
        <v>144767079</v>
      </c>
      <c r="E22" s="43">
        <v>98464690</v>
      </c>
      <c r="F22" s="44">
        <f t="shared" si="0"/>
        <v>46302389</v>
      </c>
      <c r="G22" s="44">
        <v>0</v>
      </c>
      <c r="H22" s="45">
        <f t="shared" si="1"/>
        <v>0</v>
      </c>
    </row>
    <row r="23" spans="1:8" ht="14.15" customHeight="1" x14ac:dyDescent="0.3">
      <c r="A23" s="9" t="s">
        <v>57</v>
      </c>
      <c r="B23" s="86">
        <v>536129</v>
      </c>
      <c r="C23" s="87" t="s">
        <v>58</v>
      </c>
      <c r="D23" s="91">
        <v>113675134</v>
      </c>
      <c r="E23" s="43">
        <v>77317211</v>
      </c>
      <c r="F23" s="44">
        <f t="shared" si="0"/>
        <v>36357923</v>
      </c>
      <c r="G23" s="44">
        <v>0</v>
      </c>
      <c r="H23" s="45">
        <f t="shared" si="1"/>
        <v>0</v>
      </c>
    </row>
    <row r="24" spans="1:8" ht="14.15" customHeight="1" x14ac:dyDescent="0.3">
      <c r="A24" s="9" t="s">
        <v>59</v>
      </c>
      <c r="B24" s="86">
        <v>536130</v>
      </c>
      <c r="C24" s="87" t="s">
        <v>60</v>
      </c>
      <c r="D24" s="91">
        <v>2182667745</v>
      </c>
      <c r="E24" s="43">
        <v>1484561984</v>
      </c>
      <c r="F24" s="44">
        <f t="shared" si="0"/>
        <v>698105761</v>
      </c>
      <c r="G24" s="44">
        <v>0</v>
      </c>
      <c r="H24" s="45">
        <f t="shared" si="1"/>
        <v>0</v>
      </c>
    </row>
    <row r="25" spans="1:8" ht="14.15" customHeight="1" x14ac:dyDescent="0.3">
      <c r="A25" s="9" t="s">
        <v>61</v>
      </c>
      <c r="B25" s="86">
        <v>536132</v>
      </c>
      <c r="C25" s="87" t="s">
        <v>300</v>
      </c>
      <c r="D25" s="91">
        <v>7054117</v>
      </c>
      <c r="E25" s="194">
        <v>6348705</v>
      </c>
      <c r="F25" s="44">
        <f t="shared" si="0"/>
        <v>705412</v>
      </c>
      <c r="G25" s="44">
        <v>0</v>
      </c>
      <c r="H25" s="45">
        <f t="shared" si="1"/>
        <v>0</v>
      </c>
    </row>
    <row r="26" spans="1:8" ht="14.15" customHeight="1" x14ac:dyDescent="0.3">
      <c r="A26" s="9" t="s">
        <v>73</v>
      </c>
      <c r="B26" s="86">
        <v>536138</v>
      </c>
      <c r="C26" s="87" t="s">
        <v>262</v>
      </c>
      <c r="D26" s="91">
        <v>2005726</v>
      </c>
      <c r="E26" s="43">
        <v>1364213</v>
      </c>
      <c r="F26" s="44">
        <f t="shared" si="0"/>
        <v>641513</v>
      </c>
      <c r="G26" s="44">
        <v>0</v>
      </c>
      <c r="H26" s="45">
        <f t="shared" si="1"/>
        <v>0</v>
      </c>
    </row>
    <row r="27" spans="1:8" ht="14.15" customHeight="1" x14ac:dyDescent="0.3">
      <c r="A27" s="9" t="s">
        <v>74</v>
      </c>
      <c r="B27" s="86">
        <v>536139</v>
      </c>
      <c r="C27" s="87" t="s">
        <v>301</v>
      </c>
      <c r="D27" s="91">
        <v>99831059</v>
      </c>
      <c r="E27" s="43">
        <v>67901033</v>
      </c>
      <c r="F27" s="44">
        <f t="shared" si="0"/>
        <v>31930026</v>
      </c>
      <c r="G27" s="44">
        <v>0</v>
      </c>
      <c r="H27" s="45">
        <f t="shared" si="1"/>
        <v>0</v>
      </c>
    </row>
    <row r="28" spans="1:8" ht="14.15" customHeight="1" x14ac:dyDescent="0.3">
      <c r="A28" s="9" t="s">
        <v>248</v>
      </c>
      <c r="B28" s="86">
        <v>536140</v>
      </c>
      <c r="C28" s="87" t="s">
        <v>76</v>
      </c>
      <c r="D28" s="91">
        <v>132474078</v>
      </c>
      <c r="E28" s="194">
        <v>0</v>
      </c>
      <c r="F28" s="44">
        <f t="shared" si="0"/>
        <v>132474078</v>
      </c>
      <c r="G28" s="44">
        <v>0</v>
      </c>
      <c r="H28" s="45">
        <f t="shared" si="1"/>
        <v>0</v>
      </c>
    </row>
    <row r="29" spans="1:8" ht="14.15" customHeight="1" x14ac:dyDescent="0.3">
      <c r="A29" s="9" t="s">
        <v>0</v>
      </c>
      <c r="B29" s="86">
        <v>536142</v>
      </c>
      <c r="C29" s="87" t="s">
        <v>78</v>
      </c>
      <c r="D29" s="91">
        <v>28652398</v>
      </c>
      <c r="E29" s="43">
        <v>19488198</v>
      </c>
      <c r="F29" s="44">
        <f t="shared" si="0"/>
        <v>9164200</v>
      </c>
      <c r="G29" s="44">
        <v>0</v>
      </c>
      <c r="H29" s="45">
        <f t="shared" si="1"/>
        <v>0</v>
      </c>
    </row>
    <row r="30" spans="1:8" ht="14.15" customHeight="1" x14ac:dyDescent="0.3">
      <c r="A30" s="9" t="s">
        <v>79</v>
      </c>
      <c r="B30" s="86">
        <v>536143</v>
      </c>
      <c r="C30" s="87" t="s">
        <v>80</v>
      </c>
      <c r="D30" s="91">
        <v>928176</v>
      </c>
      <c r="E30" s="43">
        <v>631308</v>
      </c>
      <c r="F30" s="44">
        <f t="shared" si="0"/>
        <v>296868</v>
      </c>
      <c r="G30" s="44">
        <v>0</v>
      </c>
      <c r="H30" s="45">
        <f t="shared" si="1"/>
        <v>0</v>
      </c>
    </row>
    <row r="31" spans="1:8" ht="14.15" customHeight="1" x14ac:dyDescent="0.3">
      <c r="A31" s="9" t="s">
        <v>81</v>
      </c>
      <c r="B31" s="86">
        <v>536144</v>
      </c>
      <c r="C31" s="87" t="s">
        <v>302</v>
      </c>
      <c r="D31" s="91">
        <v>524917938</v>
      </c>
      <c r="E31" s="43">
        <v>357027870</v>
      </c>
      <c r="F31" s="44">
        <f t="shared" si="0"/>
        <v>167890068</v>
      </c>
      <c r="G31" s="44">
        <v>0</v>
      </c>
      <c r="H31" s="45">
        <f t="shared" si="1"/>
        <v>0</v>
      </c>
    </row>
    <row r="32" spans="1:8" ht="14.15" customHeight="1" x14ac:dyDescent="0.3">
      <c r="A32" s="9" t="s">
        <v>90</v>
      </c>
      <c r="B32" s="86">
        <v>536152</v>
      </c>
      <c r="C32" s="87" t="s">
        <v>303</v>
      </c>
      <c r="D32" s="91">
        <v>7411305</v>
      </c>
      <c r="E32" s="43">
        <v>5040869</v>
      </c>
      <c r="F32" s="44">
        <f t="shared" si="0"/>
        <v>2370436</v>
      </c>
      <c r="G32" s="44">
        <v>0</v>
      </c>
      <c r="H32" s="45">
        <f t="shared" si="1"/>
        <v>0</v>
      </c>
    </row>
    <row r="33" spans="1:8" ht="14.15" customHeight="1" x14ac:dyDescent="0.3">
      <c r="A33" s="9" t="s">
        <v>91</v>
      </c>
      <c r="B33" s="86">
        <v>536153</v>
      </c>
      <c r="C33" s="87" t="s">
        <v>92</v>
      </c>
      <c r="D33" s="91">
        <v>24625</v>
      </c>
      <c r="E33" s="43">
        <v>16749</v>
      </c>
      <c r="F33" s="44">
        <f t="shared" si="0"/>
        <v>7876</v>
      </c>
      <c r="G33" s="44">
        <v>0</v>
      </c>
      <c r="H33" s="45">
        <f t="shared" si="1"/>
        <v>0</v>
      </c>
    </row>
    <row r="34" spans="1:8" ht="14.15" customHeight="1" x14ac:dyDescent="0.3">
      <c r="A34" s="9" t="s">
        <v>93</v>
      </c>
      <c r="B34" s="86">
        <v>536154</v>
      </c>
      <c r="C34" s="87" t="s">
        <v>304</v>
      </c>
      <c r="D34" s="91">
        <v>400231446</v>
      </c>
      <c r="E34" s="43">
        <v>272221180</v>
      </c>
      <c r="F34" s="44">
        <f t="shared" si="0"/>
        <v>128010266</v>
      </c>
      <c r="G34" s="44">
        <v>0</v>
      </c>
      <c r="H34" s="45">
        <f t="shared" si="1"/>
        <v>0</v>
      </c>
    </row>
    <row r="35" spans="1:8" ht="14.15" customHeight="1" x14ac:dyDescent="0.3">
      <c r="A35" s="9" t="s">
        <v>95</v>
      </c>
      <c r="B35" s="86">
        <v>536155</v>
      </c>
      <c r="C35" s="87" t="s">
        <v>305</v>
      </c>
      <c r="D35" s="91">
        <v>1005956</v>
      </c>
      <c r="E35" s="43">
        <v>684210</v>
      </c>
      <c r="F35" s="44">
        <f t="shared" si="0"/>
        <v>321746</v>
      </c>
      <c r="G35" s="44">
        <v>0</v>
      </c>
      <c r="H35" s="45">
        <f t="shared" si="1"/>
        <v>0</v>
      </c>
    </row>
    <row r="36" spans="1:8" ht="14.15" customHeight="1" x14ac:dyDescent="0.3">
      <c r="A36" s="9" t="s">
        <v>98</v>
      </c>
      <c r="B36" s="86">
        <v>536157</v>
      </c>
      <c r="C36" s="87" t="s">
        <v>306</v>
      </c>
      <c r="D36" s="91">
        <v>6611093</v>
      </c>
      <c r="E36" s="43">
        <v>4496597</v>
      </c>
      <c r="F36" s="44">
        <f t="shared" si="0"/>
        <v>2114496</v>
      </c>
      <c r="G36" s="44">
        <v>0</v>
      </c>
      <c r="H36" s="45">
        <f t="shared" si="1"/>
        <v>0</v>
      </c>
    </row>
    <row r="37" spans="1:8" ht="14.15" customHeight="1" x14ac:dyDescent="0.3">
      <c r="A37" s="9" t="s">
        <v>101</v>
      </c>
      <c r="B37" s="86">
        <v>536159</v>
      </c>
      <c r="C37" s="87" t="s">
        <v>307</v>
      </c>
      <c r="D37" s="91">
        <v>253758366</v>
      </c>
      <c r="E37" s="43">
        <v>172596138</v>
      </c>
      <c r="F37" s="44">
        <f t="shared" si="0"/>
        <v>81162228</v>
      </c>
      <c r="G37" s="44">
        <v>0</v>
      </c>
      <c r="H37" s="45">
        <f t="shared" si="1"/>
        <v>0</v>
      </c>
    </row>
    <row r="38" spans="1:8" ht="14.15" customHeight="1" x14ac:dyDescent="0.3">
      <c r="A38" s="9" t="s">
        <v>103</v>
      </c>
      <c r="B38" s="86">
        <v>536160</v>
      </c>
      <c r="C38" s="87" t="s">
        <v>308</v>
      </c>
      <c r="D38" s="91">
        <v>123127</v>
      </c>
      <c r="E38" s="43">
        <v>83746</v>
      </c>
      <c r="F38" s="44">
        <f t="shared" si="0"/>
        <v>39381</v>
      </c>
      <c r="G38" s="44">
        <v>0</v>
      </c>
      <c r="H38" s="45">
        <f t="shared" si="1"/>
        <v>0</v>
      </c>
    </row>
    <row r="39" spans="1:8" ht="14.15" customHeight="1" x14ac:dyDescent="0.3">
      <c r="A39" s="9" t="s">
        <v>105</v>
      </c>
      <c r="B39" s="86">
        <v>536161</v>
      </c>
      <c r="C39" s="87" t="s">
        <v>309</v>
      </c>
      <c r="D39" s="91">
        <v>147522483</v>
      </c>
      <c r="E39" s="43">
        <v>100338804</v>
      </c>
      <c r="F39" s="44">
        <f t="shared" si="0"/>
        <v>47183679</v>
      </c>
      <c r="G39" s="44">
        <v>0</v>
      </c>
      <c r="H39" s="45">
        <f t="shared" si="1"/>
        <v>0</v>
      </c>
    </row>
    <row r="40" spans="1:8" ht="14.15" customHeight="1" x14ac:dyDescent="0.3">
      <c r="A40" s="9" t="s">
        <v>109</v>
      </c>
      <c r="B40" s="86">
        <v>536163</v>
      </c>
      <c r="C40" s="87" t="s">
        <v>310</v>
      </c>
      <c r="D40" s="91">
        <v>20320137</v>
      </c>
      <c r="E40" s="43">
        <v>13820932</v>
      </c>
      <c r="F40" s="44">
        <f t="shared" ref="F40" si="2">D40-E40</f>
        <v>6499205</v>
      </c>
      <c r="G40" s="44">
        <v>0</v>
      </c>
      <c r="H40" s="45">
        <f t="shared" ref="H40" si="3">D40-E40-F40-G40</f>
        <v>0</v>
      </c>
    </row>
    <row r="41" spans="1:8" ht="14.15" customHeight="1" x14ac:dyDescent="0.3">
      <c r="A41" s="9"/>
      <c r="B41" s="86">
        <v>536164</v>
      </c>
      <c r="C41" s="87" t="s">
        <v>311</v>
      </c>
      <c r="D41" s="91">
        <v>0</v>
      </c>
      <c r="E41" s="43">
        <v>0</v>
      </c>
      <c r="F41" s="44">
        <f t="shared" si="0"/>
        <v>0</v>
      </c>
      <c r="G41" s="44">
        <v>0</v>
      </c>
      <c r="H41" s="45">
        <f t="shared" si="1"/>
        <v>0</v>
      </c>
    </row>
    <row r="42" spans="1:8" ht="14.15" customHeight="1" x14ac:dyDescent="0.3">
      <c r="A42" s="9" t="s">
        <v>110</v>
      </c>
      <c r="B42" s="86">
        <v>536165</v>
      </c>
      <c r="C42" s="87" t="s">
        <v>312</v>
      </c>
      <c r="D42" s="91">
        <v>213355149</v>
      </c>
      <c r="E42" s="43">
        <v>145115510</v>
      </c>
      <c r="F42" s="44">
        <f t="shared" si="0"/>
        <v>68239639</v>
      </c>
      <c r="G42" s="44">
        <v>0</v>
      </c>
      <c r="H42" s="45">
        <f t="shared" si="1"/>
        <v>0</v>
      </c>
    </row>
    <row r="43" spans="1:8" ht="14.15" customHeight="1" x14ac:dyDescent="0.3">
      <c r="A43" s="9" t="s">
        <v>115</v>
      </c>
      <c r="B43" s="88">
        <v>536169</v>
      </c>
      <c r="C43" s="89" t="s">
        <v>313</v>
      </c>
      <c r="D43" s="38">
        <v>132522372</v>
      </c>
      <c r="E43" s="43">
        <v>90136337</v>
      </c>
      <c r="F43" s="44">
        <f t="shared" si="0"/>
        <v>42386035</v>
      </c>
      <c r="G43" s="44">
        <v>0</v>
      </c>
      <c r="H43" s="45">
        <f t="shared" ref="H43:H55" si="4">D43-E43-F43-G43</f>
        <v>0</v>
      </c>
    </row>
    <row r="44" spans="1:8" ht="14.15" customHeight="1" x14ac:dyDescent="0.3">
      <c r="A44" s="9" t="s">
        <v>116</v>
      </c>
      <c r="B44" s="86">
        <v>536170</v>
      </c>
      <c r="C44" s="87" t="s">
        <v>117</v>
      </c>
      <c r="D44" s="91">
        <v>3108560406</v>
      </c>
      <c r="E44" s="43">
        <f>2114316581+199</f>
        <v>2114316780</v>
      </c>
      <c r="F44" s="44">
        <f t="shared" si="0"/>
        <v>994243626</v>
      </c>
      <c r="G44" s="44">
        <v>0</v>
      </c>
      <c r="H44" s="45">
        <f t="shared" si="4"/>
        <v>0</v>
      </c>
    </row>
    <row r="45" spans="1:8" ht="14.15" customHeight="1" x14ac:dyDescent="0.3">
      <c r="A45" s="9" t="s">
        <v>118</v>
      </c>
      <c r="B45" s="86">
        <v>536171</v>
      </c>
      <c r="C45" s="87" t="s">
        <v>119</v>
      </c>
      <c r="D45" s="91">
        <v>8114888</v>
      </c>
      <c r="E45" s="43">
        <v>5519417</v>
      </c>
      <c r="F45" s="44">
        <f t="shared" si="0"/>
        <v>2595471</v>
      </c>
      <c r="G45" s="44">
        <v>0</v>
      </c>
      <c r="H45" s="45">
        <f t="shared" si="4"/>
        <v>0</v>
      </c>
    </row>
    <row r="46" spans="1:8" ht="14.15" customHeight="1" x14ac:dyDescent="0.3">
      <c r="A46" s="9" t="s">
        <v>120</v>
      </c>
      <c r="B46" s="86">
        <v>536172</v>
      </c>
      <c r="C46" s="87" t="s">
        <v>121</v>
      </c>
      <c r="D46" s="91">
        <v>73013046</v>
      </c>
      <c r="E46" s="43">
        <v>49660510</v>
      </c>
      <c r="F46" s="44">
        <f t="shared" si="0"/>
        <v>23352536</v>
      </c>
      <c r="G46" s="44">
        <v>0</v>
      </c>
      <c r="H46" s="45">
        <f t="shared" si="4"/>
        <v>0</v>
      </c>
    </row>
    <row r="47" spans="1:8" ht="14.15" customHeight="1" x14ac:dyDescent="0.3">
      <c r="A47" s="9" t="s">
        <v>250</v>
      </c>
      <c r="B47" s="86">
        <v>536173</v>
      </c>
      <c r="C47" s="87" t="s">
        <v>122</v>
      </c>
      <c r="D47" s="91">
        <v>47344227</v>
      </c>
      <c r="E47" s="43">
        <v>32201621</v>
      </c>
      <c r="F47" s="44">
        <f t="shared" si="0"/>
        <v>15142606</v>
      </c>
      <c r="G47" s="44">
        <v>0</v>
      </c>
      <c r="H47" s="45">
        <f t="shared" si="4"/>
        <v>0</v>
      </c>
    </row>
    <row r="48" spans="1:8" ht="14.15" customHeight="1" x14ac:dyDescent="0.3">
      <c r="A48" s="9" t="s">
        <v>252</v>
      </c>
      <c r="B48" s="86">
        <v>536175</v>
      </c>
      <c r="C48" s="87" t="s">
        <v>124</v>
      </c>
      <c r="D48" s="91">
        <v>406875408</v>
      </c>
      <c r="E48" s="43">
        <v>276740133</v>
      </c>
      <c r="F48" s="44">
        <f t="shared" si="0"/>
        <v>130135275</v>
      </c>
      <c r="G48" s="44">
        <v>0</v>
      </c>
      <c r="H48" s="45">
        <f t="shared" si="4"/>
        <v>0</v>
      </c>
    </row>
    <row r="49" spans="1:8" ht="14.15" customHeight="1" x14ac:dyDescent="0.3">
      <c r="A49" s="186" t="s">
        <v>127</v>
      </c>
      <c r="B49" s="86">
        <v>536177</v>
      </c>
      <c r="C49" s="87" t="s">
        <v>314</v>
      </c>
      <c r="D49" s="91">
        <v>42904960</v>
      </c>
      <c r="E49" s="43">
        <v>29182212</v>
      </c>
      <c r="F49" s="44">
        <f t="shared" si="0"/>
        <v>13722748</v>
      </c>
      <c r="G49" s="44">
        <v>0</v>
      </c>
      <c r="H49" s="45">
        <f t="shared" si="4"/>
        <v>0</v>
      </c>
    </row>
    <row r="50" spans="1:8" ht="14.15" customHeight="1" x14ac:dyDescent="0.3">
      <c r="A50" s="9" t="s">
        <v>139</v>
      </c>
      <c r="B50" s="86">
        <v>536187</v>
      </c>
      <c r="C50" s="87" t="s">
        <v>315</v>
      </c>
      <c r="D50" s="91">
        <v>16311155</v>
      </c>
      <c r="E50" s="43">
        <v>11094185</v>
      </c>
      <c r="F50" s="44">
        <f t="shared" si="0"/>
        <v>5216970</v>
      </c>
      <c r="G50" s="44">
        <v>0</v>
      </c>
      <c r="H50" s="45">
        <f t="shared" si="4"/>
        <v>0</v>
      </c>
    </row>
    <row r="51" spans="1:8" ht="14.15" customHeight="1" x14ac:dyDescent="0.3">
      <c r="A51" s="9"/>
      <c r="B51" s="86">
        <v>536188</v>
      </c>
      <c r="C51" s="87" t="s">
        <v>316</v>
      </c>
      <c r="D51" s="91">
        <v>75320378</v>
      </c>
      <c r="E51" s="43">
        <v>51229863</v>
      </c>
      <c r="F51" s="44">
        <f t="shared" si="0"/>
        <v>24090515</v>
      </c>
      <c r="G51" s="44">
        <v>0</v>
      </c>
      <c r="H51" s="45">
        <f t="shared" si="4"/>
        <v>0</v>
      </c>
    </row>
    <row r="52" spans="1:8" ht="14.15" customHeight="1" x14ac:dyDescent="0.3">
      <c r="A52" s="51" t="s">
        <v>142</v>
      </c>
      <c r="B52" s="86">
        <v>536190</v>
      </c>
      <c r="C52" s="87" t="s">
        <v>285</v>
      </c>
      <c r="D52" s="91">
        <v>327276605</v>
      </c>
      <c r="E52" s="194">
        <v>0</v>
      </c>
      <c r="F52" s="44">
        <f t="shared" si="0"/>
        <v>327276605</v>
      </c>
      <c r="G52" s="52">
        <v>0</v>
      </c>
      <c r="H52" s="53">
        <f t="shared" si="4"/>
        <v>0</v>
      </c>
    </row>
    <row r="53" spans="1:8" ht="14.15" customHeight="1" x14ac:dyDescent="0.3">
      <c r="A53" s="51"/>
      <c r="B53" s="86">
        <v>536195</v>
      </c>
      <c r="C53" s="87" t="s">
        <v>317</v>
      </c>
      <c r="D53" s="91">
        <v>40729802</v>
      </c>
      <c r="E53" s="194">
        <v>40729802</v>
      </c>
      <c r="F53" s="44">
        <f t="shared" si="0"/>
        <v>0</v>
      </c>
      <c r="G53" s="52">
        <v>0</v>
      </c>
      <c r="H53" s="53">
        <f t="shared" si="4"/>
        <v>0</v>
      </c>
    </row>
    <row r="54" spans="1:8" ht="14.15" customHeight="1" x14ac:dyDescent="0.3">
      <c r="A54" s="51" t="s">
        <v>31</v>
      </c>
      <c r="B54" s="86" t="s">
        <v>463</v>
      </c>
      <c r="C54" s="87" t="s">
        <v>464</v>
      </c>
      <c r="D54" s="91">
        <f>157550898</f>
        <v>157550898</v>
      </c>
      <c r="E54" s="43">
        <v>107159724</v>
      </c>
      <c r="F54" s="44">
        <f t="shared" si="0"/>
        <v>50391174</v>
      </c>
      <c r="G54" s="52">
        <v>0</v>
      </c>
      <c r="H54" s="53">
        <f t="shared" si="4"/>
        <v>0</v>
      </c>
    </row>
    <row r="55" spans="1:8" ht="14.15" customHeight="1" x14ac:dyDescent="0.3">
      <c r="A55" s="189" t="s">
        <v>31</v>
      </c>
      <c r="B55" s="86" t="s">
        <v>465</v>
      </c>
      <c r="C55" s="87" t="s">
        <v>466</v>
      </c>
      <c r="D55" s="91">
        <f>56645252</f>
        <v>56645252</v>
      </c>
      <c r="E55" s="43">
        <v>38527801</v>
      </c>
      <c r="F55" s="44">
        <f t="shared" si="0"/>
        <v>18117451</v>
      </c>
      <c r="G55" s="52">
        <v>0</v>
      </c>
      <c r="H55" s="45">
        <f t="shared" si="4"/>
        <v>0</v>
      </c>
    </row>
    <row r="56" spans="1:8" s="11" customFormat="1" ht="14.15" customHeight="1" thickBot="1" x14ac:dyDescent="0.35">
      <c r="A56" s="170"/>
      <c r="B56" s="171"/>
      <c r="C56" s="172"/>
      <c r="D56" s="173"/>
      <c r="E56" s="191"/>
      <c r="F56" s="174"/>
      <c r="G56" s="187"/>
      <c r="H56" s="175"/>
    </row>
    <row r="57" spans="1:8" ht="14.15" customHeight="1" thickBot="1" x14ac:dyDescent="0.35">
      <c r="A57" s="10"/>
      <c r="B57" s="90" t="s">
        <v>318</v>
      </c>
      <c r="C57" s="145"/>
      <c r="D57" s="192">
        <f>SUM(D5:D55)</f>
        <v>13209152403</v>
      </c>
      <c r="E57" s="190">
        <f>SUM(E5:E55)</f>
        <v>8686203448</v>
      </c>
      <c r="F57" s="193">
        <f>SUM(F5:F55)</f>
        <v>4522948955</v>
      </c>
      <c r="G57" s="195">
        <f>SUM(G5:G55)</f>
        <v>0</v>
      </c>
      <c r="H57" s="196">
        <f>SUM(H5:H55)</f>
        <v>0</v>
      </c>
    </row>
    <row r="58" spans="1:8" s="11" customFormat="1" ht="14.15" customHeight="1" x14ac:dyDescent="0.3">
      <c r="B58" s="60"/>
      <c r="C58" s="59"/>
      <c r="D58" s="144"/>
      <c r="E58" s="27"/>
      <c r="F58" s="27"/>
      <c r="G58" s="27"/>
    </row>
    <row r="59" spans="1:8" s="11" customFormat="1" ht="14.15" customHeight="1" x14ac:dyDescent="0.3">
      <c r="A59" s="61"/>
      <c r="B59" s="60"/>
      <c r="C59" s="59"/>
      <c r="D59" s="28"/>
      <c r="E59" s="28"/>
      <c r="F59" s="28"/>
      <c r="G59" s="28"/>
    </row>
    <row r="60" spans="1:8" x14ac:dyDescent="0.25">
      <c r="A60" s="2" t="s">
        <v>478</v>
      </c>
      <c r="D60" s="177" t="s">
        <v>443</v>
      </c>
      <c r="E60" s="177" t="s">
        <v>456</v>
      </c>
      <c r="F60" s="177" t="s">
        <v>455</v>
      </c>
    </row>
    <row r="61" spans="1:8" x14ac:dyDescent="0.25">
      <c r="A61" s="61" t="s">
        <v>475</v>
      </c>
      <c r="D61" s="176">
        <f>12994956253+214196150</f>
        <v>13209152403</v>
      </c>
      <c r="E61" s="176">
        <f>8555233577+146251532-15124904-156757</f>
        <v>8686203448</v>
      </c>
      <c r="F61" s="176">
        <f>D61-E61</f>
        <v>4522948955</v>
      </c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8671875" defaultRowHeight="12.5" x14ac:dyDescent="0.25"/>
  <cols>
    <col min="1" max="3" width="12.44140625" style="2" customWidth="1"/>
    <col min="4" max="4" width="14.44140625" style="2" customWidth="1"/>
    <col min="5" max="7" width="12.44140625" style="2" customWidth="1"/>
    <col min="8" max="8" width="12.88671875" style="2" customWidth="1"/>
    <col min="9" max="9" width="14.109375" style="2" customWidth="1"/>
    <col min="10" max="10" width="12" style="2" customWidth="1"/>
    <col min="11" max="11" width="10.88671875" style="2" bestFit="1" customWidth="1"/>
    <col min="12" max="12" width="11" style="2" customWidth="1"/>
    <col min="13" max="16384" width="7.88671875" style="2"/>
  </cols>
  <sheetData>
    <row r="1" spans="1:12" ht="13" x14ac:dyDescent="0.3">
      <c r="A1" s="1"/>
      <c r="B1" s="56"/>
      <c r="C1" s="56"/>
      <c r="D1" s="57" t="s">
        <v>428</v>
      </c>
      <c r="E1" s="56"/>
      <c r="F1" s="56"/>
      <c r="G1" s="56"/>
      <c r="H1" s="58"/>
      <c r="I1" s="98"/>
      <c r="J1" s="58"/>
      <c r="K1" s="58"/>
      <c r="L1" s="106"/>
    </row>
    <row r="2" spans="1:12" ht="13" x14ac:dyDescent="0.3">
      <c r="A2" s="3"/>
      <c r="B2" s="59"/>
      <c r="C2" s="59"/>
      <c r="D2" s="60" t="s">
        <v>319</v>
      </c>
      <c r="E2" s="59"/>
      <c r="F2" s="59"/>
      <c r="G2" s="59"/>
      <c r="H2" s="61"/>
      <c r="I2" s="60"/>
      <c r="J2" s="61"/>
      <c r="K2" s="61"/>
      <c r="L2" s="107"/>
    </row>
    <row r="3" spans="1:12" ht="13.5" thickBot="1" x14ac:dyDescent="0.35">
      <c r="A3" s="3"/>
      <c r="B3" s="59"/>
      <c r="C3" s="59"/>
      <c r="D3" s="60" t="s">
        <v>458</v>
      </c>
      <c r="E3" s="59"/>
      <c r="F3" s="59"/>
      <c r="G3" s="59"/>
      <c r="H3" s="108"/>
      <c r="I3" s="99"/>
      <c r="J3" s="108"/>
      <c r="K3" s="108"/>
      <c r="L3" s="109"/>
    </row>
    <row r="4" spans="1:12" ht="44.5" customHeight="1" thickBot="1" x14ac:dyDescent="0.35">
      <c r="A4" s="63" t="s">
        <v>247</v>
      </c>
      <c r="B4" s="147">
        <v>41821</v>
      </c>
      <c r="C4" s="68">
        <v>41852</v>
      </c>
      <c r="D4" s="68">
        <v>41883</v>
      </c>
      <c r="E4" s="68">
        <v>41913</v>
      </c>
      <c r="F4" s="68">
        <v>41944</v>
      </c>
      <c r="G4" s="148">
        <v>41974</v>
      </c>
      <c r="H4" s="55" t="s">
        <v>286</v>
      </c>
      <c r="I4" s="62" t="s">
        <v>287</v>
      </c>
      <c r="J4" s="100" t="s">
        <v>457</v>
      </c>
      <c r="K4" s="105" t="s">
        <v>320</v>
      </c>
      <c r="L4" s="105" t="s">
        <v>321</v>
      </c>
    </row>
    <row r="5" spans="1:12" ht="14.15" customHeight="1" x14ac:dyDescent="0.3">
      <c r="A5" s="4" t="s">
        <v>144</v>
      </c>
      <c r="B5" s="166"/>
      <c r="C5" s="166"/>
      <c r="D5" s="166"/>
      <c r="E5" s="166"/>
      <c r="F5" s="166"/>
      <c r="G5" s="166"/>
      <c r="H5" s="149">
        <f t="shared" ref="H5:H68" si="0">SUM(B5:G5)</f>
        <v>0</v>
      </c>
      <c r="I5" s="150" t="e">
        <f t="shared" ref="I5:I68" si="1">H5/H$105</f>
        <v>#DIV/0!</v>
      </c>
      <c r="J5" s="101">
        <f>H5/6*12</f>
        <v>0</v>
      </c>
      <c r="K5" s="151">
        <f>J5*0.5</f>
        <v>0</v>
      </c>
      <c r="L5" s="135">
        <f>J5-K5</f>
        <v>0</v>
      </c>
    </row>
    <row r="6" spans="1:12" ht="14.15" customHeight="1" x14ac:dyDescent="0.3">
      <c r="A6" s="4" t="s">
        <v>145</v>
      </c>
      <c r="B6" s="167"/>
      <c r="C6" s="167"/>
      <c r="D6" s="167"/>
      <c r="E6" s="167"/>
      <c r="F6" s="167"/>
      <c r="G6" s="167"/>
      <c r="H6" s="149">
        <f t="shared" si="0"/>
        <v>0</v>
      </c>
      <c r="I6" s="150" t="e">
        <f t="shared" si="1"/>
        <v>#DIV/0!</v>
      </c>
      <c r="J6" s="139">
        <f t="shared" ref="J6:J69" si="2">H6/6*12</f>
        <v>0</v>
      </c>
      <c r="K6" s="151">
        <f t="shared" ref="K6:K69" si="3">J6*0.5</f>
        <v>0</v>
      </c>
      <c r="L6" s="135">
        <f t="shared" ref="L6:L69" si="4">J6-K6</f>
        <v>0</v>
      </c>
    </row>
    <row r="7" spans="1:12" ht="14.15" customHeight="1" x14ac:dyDescent="0.3">
      <c r="A7" s="4" t="s">
        <v>146</v>
      </c>
      <c r="B7" s="167"/>
      <c r="C7" s="167"/>
      <c r="D7" s="167"/>
      <c r="E7" s="167"/>
      <c r="F7" s="167"/>
      <c r="G7" s="167"/>
      <c r="H7" s="152">
        <f t="shared" si="0"/>
        <v>0</v>
      </c>
      <c r="I7" s="153" t="e">
        <f t="shared" si="1"/>
        <v>#DIV/0!</v>
      </c>
      <c r="J7" s="139">
        <f t="shared" si="2"/>
        <v>0</v>
      </c>
      <c r="K7" s="154">
        <f t="shared" si="3"/>
        <v>0</v>
      </c>
      <c r="L7" s="155">
        <f t="shared" si="4"/>
        <v>0</v>
      </c>
    </row>
    <row r="8" spans="1:12" ht="14.15" customHeight="1" x14ac:dyDescent="0.3">
      <c r="A8" s="4" t="s">
        <v>147</v>
      </c>
      <c r="B8" s="167"/>
      <c r="C8" s="167"/>
      <c r="D8" s="167"/>
      <c r="E8" s="167"/>
      <c r="F8" s="167"/>
      <c r="G8" s="167"/>
      <c r="H8" s="149">
        <f t="shared" si="0"/>
        <v>0</v>
      </c>
      <c r="I8" s="140" t="e">
        <f t="shared" si="1"/>
        <v>#DIV/0!</v>
      </c>
      <c r="J8" s="139">
        <f t="shared" si="2"/>
        <v>0</v>
      </c>
      <c r="K8" s="139">
        <f t="shared" si="3"/>
        <v>0</v>
      </c>
      <c r="L8" s="139">
        <f t="shared" si="4"/>
        <v>0</v>
      </c>
    </row>
    <row r="9" spans="1:12" ht="14.15" customHeight="1" x14ac:dyDescent="0.3">
      <c r="A9" s="4" t="s">
        <v>148</v>
      </c>
      <c r="B9" s="167"/>
      <c r="C9" s="167"/>
      <c r="D9" s="167"/>
      <c r="E9" s="167"/>
      <c r="F9" s="167"/>
      <c r="G9" s="167"/>
      <c r="H9" s="149">
        <f t="shared" si="0"/>
        <v>0</v>
      </c>
      <c r="I9" s="140" t="e">
        <f t="shared" si="1"/>
        <v>#DIV/0!</v>
      </c>
      <c r="J9" s="139">
        <f t="shared" si="2"/>
        <v>0</v>
      </c>
      <c r="K9" s="139">
        <f t="shared" si="3"/>
        <v>0</v>
      </c>
      <c r="L9" s="139">
        <f t="shared" si="4"/>
        <v>0</v>
      </c>
    </row>
    <row r="10" spans="1:12" ht="14.15" customHeight="1" x14ac:dyDescent="0.3">
      <c r="A10" s="4" t="s">
        <v>149</v>
      </c>
      <c r="B10" s="167"/>
      <c r="C10" s="167"/>
      <c r="D10" s="167"/>
      <c r="E10" s="167"/>
      <c r="F10" s="167"/>
      <c r="G10" s="167"/>
      <c r="H10" s="149">
        <f t="shared" si="0"/>
        <v>0</v>
      </c>
      <c r="I10" s="140" t="e">
        <f t="shared" si="1"/>
        <v>#DIV/0!</v>
      </c>
      <c r="J10" s="139">
        <f t="shared" si="2"/>
        <v>0</v>
      </c>
      <c r="K10" s="139">
        <f t="shared" si="3"/>
        <v>0</v>
      </c>
      <c r="L10" s="139">
        <f t="shared" si="4"/>
        <v>0</v>
      </c>
    </row>
    <row r="11" spans="1:12" ht="14.15" customHeight="1" x14ac:dyDescent="0.3">
      <c r="A11" s="4" t="s">
        <v>150</v>
      </c>
      <c r="B11" s="167"/>
      <c r="C11" s="167"/>
      <c r="D11" s="167"/>
      <c r="E11" s="167"/>
      <c r="F11" s="167"/>
      <c r="G11" s="167"/>
      <c r="H11" s="149">
        <f t="shared" si="0"/>
        <v>0</v>
      </c>
      <c r="I11" s="140" t="e">
        <f t="shared" si="1"/>
        <v>#DIV/0!</v>
      </c>
      <c r="J11" s="139">
        <f t="shared" si="2"/>
        <v>0</v>
      </c>
      <c r="K11" s="139">
        <f t="shared" si="3"/>
        <v>0</v>
      </c>
      <c r="L11" s="139">
        <f t="shared" si="4"/>
        <v>0</v>
      </c>
    </row>
    <row r="12" spans="1:12" ht="14.15" customHeight="1" x14ac:dyDescent="0.3">
      <c r="A12" s="4" t="s">
        <v>151</v>
      </c>
      <c r="B12" s="167"/>
      <c r="C12" s="167"/>
      <c r="D12" s="167"/>
      <c r="E12" s="167"/>
      <c r="F12" s="167"/>
      <c r="G12" s="167"/>
      <c r="H12" s="149">
        <f t="shared" si="0"/>
        <v>0</v>
      </c>
      <c r="I12" s="140" t="e">
        <f t="shared" si="1"/>
        <v>#DIV/0!</v>
      </c>
      <c r="J12" s="139">
        <f t="shared" si="2"/>
        <v>0</v>
      </c>
      <c r="K12" s="139">
        <f t="shared" si="3"/>
        <v>0</v>
      </c>
      <c r="L12" s="139">
        <f t="shared" si="4"/>
        <v>0</v>
      </c>
    </row>
    <row r="13" spans="1:12" ht="14.15" customHeight="1" x14ac:dyDescent="0.3">
      <c r="A13" s="4" t="s">
        <v>152</v>
      </c>
      <c r="B13" s="167"/>
      <c r="C13" s="167"/>
      <c r="D13" s="167"/>
      <c r="E13" s="167"/>
      <c r="F13" s="167"/>
      <c r="G13" s="167"/>
      <c r="H13" s="149">
        <f t="shared" si="0"/>
        <v>0</v>
      </c>
      <c r="I13" s="140" t="e">
        <f t="shared" si="1"/>
        <v>#DIV/0!</v>
      </c>
      <c r="J13" s="139">
        <f t="shared" si="2"/>
        <v>0</v>
      </c>
      <c r="K13" s="139">
        <f t="shared" si="3"/>
        <v>0</v>
      </c>
      <c r="L13" s="139">
        <f t="shared" si="4"/>
        <v>0</v>
      </c>
    </row>
    <row r="14" spans="1:12" ht="14.15" customHeight="1" x14ac:dyDescent="0.3">
      <c r="A14" s="4" t="s">
        <v>153</v>
      </c>
      <c r="B14" s="167"/>
      <c r="C14" s="167"/>
      <c r="D14" s="167"/>
      <c r="E14" s="167"/>
      <c r="F14" s="167"/>
      <c r="G14" s="167"/>
      <c r="H14" s="149">
        <f t="shared" si="0"/>
        <v>0</v>
      </c>
      <c r="I14" s="140" t="e">
        <f t="shared" si="1"/>
        <v>#DIV/0!</v>
      </c>
      <c r="J14" s="139">
        <f t="shared" si="2"/>
        <v>0</v>
      </c>
      <c r="K14" s="139">
        <f t="shared" si="3"/>
        <v>0</v>
      </c>
      <c r="L14" s="139">
        <f t="shared" si="4"/>
        <v>0</v>
      </c>
    </row>
    <row r="15" spans="1:12" ht="14.15" customHeight="1" x14ac:dyDescent="0.3">
      <c r="A15" s="4" t="s">
        <v>154</v>
      </c>
      <c r="B15" s="167"/>
      <c r="C15" s="167"/>
      <c r="D15" s="167"/>
      <c r="E15" s="167"/>
      <c r="F15" s="167"/>
      <c r="G15" s="167"/>
      <c r="H15" s="149">
        <f t="shared" si="0"/>
        <v>0</v>
      </c>
      <c r="I15" s="140" t="e">
        <f t="shared" si="1"/>
        <v>#DIV/0!</v>
      </c>
      <c r="J15" s="139">
        <f t="shared" si="2"/>
        <v>0</v>
      </c>
      <c r="K15" s="139">
        <f t="shared" si="3"/>
        <v>0</v>
      </c>
      <c r="L15" s="139">
        <f t="shared" si="4"/>
        <v>0</v>
      </c>
    </row>
    <row r="16" spans="1:12" ht="14.15" customHeight="1" x14ac:dyDescent="0.3">
      <c r="A16" s="4" t="s">
        <v>155</v>
      </c>
      <c r="B16" s="167"/>
      <c r="C16" s="167"/>
      <c r="D16" s="167"/>
      <c r="E16" s="167"/>
      <c r="F16" s="167"/>
      <c r="G16" s="167"/>
      <c r="H16" s="149">
        <f t="shared" si="0"/>
        <v>0</v>
      </c>
      <c r="I16" s="140" t="e">
        <f t="shared" si="1"/>
        <v>#DIV/0!</v>
      </c>
      <c r="J16" s="139">
        <f t="shared" si="2"/>
        <v>0</v>
      </c>
      <c r="K16" s="139">
        <f t="shared" si="3"/>
        <v>0</v>
      </c>
      <c r="L16" s="139">
        <f t="shared" si="4"/>
        <v>0</v>
      </c>
    </row>
    <row r="17" spans="1:12" ht="14.15" customHeight="1" x14ac:dyDescent="0.3">
      <c r="A17" s="4" t="s">
        <v>156</v>
      </c>
      <c r="B17" s="167"/>
      <c r="C17" s="167"/>
      <c r="D17" s="167"/>
      <c r="E17" s="167"/>
      <c r="F17" s="167"/>
      <c r="G17" s="167"/>
      <c r="H17" s="149">
        <f t="shared" si="0"/>
        <v>0</v>
      </c>
      <c r="I17" s="140" t="e">
        <f t="shared" si="1"/>
        <v>#DIV/0!</v>
      </c>
      <c r="J17" s="139">
        <f t="shared" si="2"/>
        <v>0</v>
      </c>
      <c r="K17" s="139">
        <f t="shared" si="3"/>
        <v>0</v>
      </c>
      <c r="L17" s="139">
        <f t="shared" si="4"/>
        <v>0</v>
      </c>
    </row>
    <row r="18" spans="1:12" ht="14.15" customHeight="1" x14ac:dyDescent="0.3">
      <c r="A18" s="4" t="s">
        <v>157</v>
      </c>
      <c r="B18" s="167"/>
      <c r="C18" s="167"/>
      <c r="D18" s="167"/>
      <c r="E18" s="167"/>
      <c r="F18" s="167"/>
      <c r="G18" s="167"/>
      <c r="H18" s="149">
        <f t="shared" si="0"/>
        <v>0</v>
      </c>
      <c r="I18" s="140" t="e">
        <f t="shared" si="1"/>
        <v>#DIV/0!</v>
      </c>
      <c r="J18" s="139">
        <f t="shared" si="2"/>
        <v>0</v>
      </c>
      <c r="K18" s="139">
        <f t="shared" si="3"/>
        <v>0</v>
      </c>
      <c r="L18" s="139">
        <f t="shared" si="4"/>
        <v>0</v>
      </c>
    </row>
    <row r="19" spans="1:12" ht="14.15" customHeight="1" x14ac:dyDescent="0.3">
      <c r="A19" s="4" t="s">
        <v>158</v>
      </c>
      <c r="B19" s="167"/>
      <c r="C19" s="167"/>
      <c r="D19" s="167"/>
      <c r="E19" s="167"/>
      <c r="F19" s="167"/>
      <c r="G19" s="167"/>
      <c r="H19" s="149">
        <f t="shared" si="0"/>
        <v>0</v>
      </c>
      <c r="I19" s="140" t="e">
        <f t="shared" si="1"/>
        <v>#DIV/0!</v>
      </c>
      <c r="J19" s="139">
        <f t="shared" si="2"/>
        <v>0</v>
      </c>
      <c r="K19" s="139">
        <f t="shared" si="3"/>
        <v>0</v>
      </c>
      <c r="L19" s="139">
        <f t="shared" si="4"/>
        <v>0</v>
      </c>
    </row>
    <row r="20" spans="1:12" ht="14.15" customHeight="1" x14ac:dyDescent="0.3">
      <c r="A20" s="4" t="s">
        <v>159</v>
      </c>
      <c r="B20" s="167"/>
      <c r="C20" s="167"/>
      <c r="D20" s="167"/>
      <c r="E20" s="167"/>
      <c r="F20" s="167"/>
      <c r="G20" s="167"/>
      <c r="H20" s="149">
        <f t="shared" si="0"/>
        <v>0</v>
      </c>
      <c r="I20" s="140" t="e">
        <f t="shared" si="1"/>
        <v>#DIV/0!</v>
      </c>
      <c r="J20" s="139">
        <f t="shared" si="2"/>
        <v>0</v>
      </c>
      <c r="K20" s="139">
        <f t="shared" si="3"/>
        <v>0</v>
      </c>
      <c r="L20" s="139">
        <f t="shared" si="4"/>
        <v>0</v>
      </c>
    </row>
    <row r="21" spans="1:12" ht="14.15" customHeight="1" x14ac:dyDescent="0.3">
      <c r="A21" s="4" t="s">
        <v>160</v>
      </c>
      <c r="B21" s="167"/>
      <c r="C21" s="167"/>
      <c r="D21" s="167"/>
      <c r="E21" s="167"/>
      <c r="F21" s="167"/>
      <c r="G21" s="167"/>
      <c r="H21" s="149">
        <f t="shared" si="0"/>
        <v>0</v>
      </c>
      <c r="I21" s="140" t="e">
        <f t="shared" si="1"/>
        <v>#DIV/0!</v>
      </c>
      <c r="J21" s="139">
        <f t="shared" si="2"/>
        <v>0</v>
      </c>
      <c r="K21" s="139">
        <f t="shared" si="3"/>
        <v>0</v>
      </c>
      <c r="L21" s="139">
        <f t="shared" si="4"/>
        <v>0</v>
      </c>
    </row>
    <row r="22" spans="1:12" ht="14.15" customHeight="1" x14ac:dyDescent="0.3">
      <c r="A22" s="4" t="s">
        <v>161</v>
      </c>
      <c r="B22" s="167"/>
      <c r="C22" s="167"/>
      <c r="D22" s="167"/>
      <c r="E22" s="167"/>
      <c r="F22" s="167"/>
      <c r="G22" s="167"/>
      <c r="H22" s="139">
        <f t="shared" si="0"/>
        <v>0</v>
      </c>
      <c r="I22" s="140" t="e">
        <f t="shared" si="1"/>
        <v>#DIV/0!</v>
      </c>
      <c r="J22" s="139">
        <f t="shared" si="2"/>
        <v>0</v>
      </c>
      <c r="K22" s="139">
        <f t="shared" si="3"/>
        <v>0</v>
      </c>
      <c r="L22" s="139">
        <f t="shared" si="4"/>
        <v>0</v>
      </c>
    </row>
    <row r="23" spans="1:12" ht="14.15" customHeight="1" x14ac:dyDescent="0.3">
      <c r="A23" s="4" t="s">
        <v>162</v>
      </c>
      <c r="B23" s="167"/>
      <c r="C23" s="167"/>
      <c r="D23" s="167"/>
      <c r="E23" s="167"/>
      <c r="F23" s="167"/>
      <c r="G23" s="167"/>
      <c r="H23" s="139">
        <f t="shared" si="0"/>
        <v>0</v>
      </c>
      <c r="I23" s="140" t="e">
        <f t="shared" si="1"/>
        <v>#DIV/0!</v>
      </c>
      <c r="J23" s="139">
        <f t="shared" si="2"/>
        <v>0</v>
      </c>
      <c r="K23" s="139">
        <f t="shared" si="3"/>
        <v>0</v>
      </c>
      <c r="L23" s="139">
        <f t="shared" si="4"/>
        <v>0</v>
      </c>
    </row>
    <row r="24" spans="1:12" ht="14.15" customHeight="1" x14ac:dyDescent="0.3">
      <c r="A24" s="4" t="s">
        <v>163</v>
      </c>
      <c r="B24" s="167"/>
      <c r="C24" s="167"/>
      <c r="D24" s="167"/>
      <c r="E24" s="167"/>
      <c r="F24" s="167"/>
      <c r="G24" s="167"/>
      <c r="H24" s="139">
        <f t="shared" si="0"/>
        <v>0</v>
      </c>
      <c r="I24" s="140" t="e">
        <f t="shared" si="1"/>
        <v>#DIV/0!</v>
      </c>
      <c r="J24" s="139">
        <f t="shared" si="2"/>
        <v>0</v>
      </c>
      <c r="K24" s="139">
        <f t="shared" si="3"/>
        <v>0</v>
      </c>
      <c r="L24" s="139">
        <f t="shared" si="4"/>
        <v>0</v>
      </c>
    </row>
    <row r="25" spans="1:12" ht="14.15" customHeight="1" x14ac:dyDescent="0.3">
      <c r="A25" s="4" t="s">
        <v>164</v>
      </c>
      <c r="B25" s="167"/>
      <c r="C25" s="167"/>
      <c r="D25" s="167"/>
      <c r="E25" s="167"/>
      <c r="F25" s="167"/>
      <c r="G25" s="167"/>
      <c r="H25" s="139">
        <f t="shared" si="0"/>
        <v>0</v>
      </c>
      <c r="I25" s="140" t="e">
        <f t="shared" si="1"/>
        <v>#DIV/0!</v>
      </c>
      <c r="J25" s="139">
        <f t="shared" si="2"/>
        <v>0</v>
      </c>
      <c r="K25" s="139">
        <f t="shared" si="3"/>
        <v>0</v>
      </c>
      <c r="L25" s="139">
        <f t="shared" si="4"/>
        <v>0</v>
      </c>
    </row>
    <row r="26" spans="1:12" ht="14.15" customHeight="1" x14ac:dyDescent="0.3">
      <c r="A26" s="4" t="s">
        <v>165</v>
      </c>
      <c r="B26" s="167"/>
      <c r="C26" s="167"/>
      <c r="D26" s="167"/>
      <c r="E26" s="167"/>
      <c r="F26" s="167"/>
      <c r="G26" s="167"/>
      <c r="H26" s="139">
        <f t="shared" si="0"/>
        <v>0</v>
      </c>
      <c r="I26" s="140" t="e">
        <f t="shared" si="1"/>
        <v>#DIV/0!</v>
      </c>
      <c r="J26" s="139">
        <f t="shared" si="2"/>
        <v>0</v>
      </c>
      <c r="K26" s="139">
        <f t="shared" si="3"/>
        <v>0</v>
      </c>
      <c r="L26" s="139">
        <f t="shared" si="4"/>
        <v>0</v>
      </c>
    </row>
    <row r="27" spans="1:12" ht="14.15" customHeight="1" x14ac:dyDescent="0.3">
      <c r="A27" s="4" t="s">
        <v>166</v>
      </c>
      <c r="B27" s="167"/>
      <c r="C27" s="167"/>
      <c r="D27" s="167"/>
      <c r="E27" s="167"/>
      <c r="F27" s="167"/>
      <c r="G27" s="167"/>
      <c r="H27" s="139">
        <f t="shared" si="0"/>
        <v>0</v>
      </c>
      <c r="I27" s="140" t="e">
        <f t="shared" si="1"/>
        <v>#DIV/0!</v>
      </c>
      <c r="J27" s="139">
        <f t="shared" si="2"/>
        <v>0</v>
      </c>
      <c r="K27" s="139">
        <f t="shared" si="3"/>
        <v>0</v>
      </c>
      <c r="L27" s="139">
        <f t="shared" si="4"/>
        <v>0</v>
      </c>
    </row>
    <row r="28" spans="1:12" ht="14.15" customHeight="1" x14ac:dyDescent="0.3">
      <c r="A28" s="4" t="s">
        <v>167</v>
      </c>
      <c r="B28" s="167"/>
      <c r="C28" s="167"/>
      <c r="D28" s="167"/>
      <c r="E28" s="167"/>
      <c r="F28" s="167"/>
      <c r="G28" s="167"/>
      <c r="H28" s="139">
        <f t="shared" si="0"/>
        <v>0</v>
      </c>
      <c r="I28" s="140" t="e">
        <f t="shared" si="1"/>
        <v>#DIV/0!</v>
      </c>
      <c r="J28" s="139">
        <f t="shared" si="2"/>
        <v>0</v>
      </c>
      <c r="K28" s="139">
        <f t="shared" si="3"/>
        <v>0</v>
      </c>
      <c r="L28" s="139">
        <f t="shared" si="4"/>
        <v>0</v>
      </c>
    </row>
    <row r="29" spans="1:12" ht="14.15" customHeight="1" x14ac:dyDescent="0.3">
      <c r="A29" s="4" t="s">
        <v>168</v>
      </c>
      <c r="B29" s="167"/>
      <c r="C29" s="167"/>
      <c r="D29" s="167"/>
      <c r="E29" s="167"/>
      <c r="F29" s="167"/>
      <c r="G29" s="167"/>
      <c r="H29" s="139">
        <f t="shared" si="0"/>
        <v>0</v>
      </c>
      <c r="I29" s="140" t="e">
        <f t="shared" si="1"/>
        <v>#DIV/0!</v>
      </c>
      <c r="J29" s="139">
        <f t="shared" si="2"/>
        <v>0</v>
      </c>
      <c r="K29" s="139">
        <f t="shared" si="3"/>
        <v>0</v>
      </c>
      <c r="L29" s="139">
        <f t="shared" si="4"/>
        <v>0</v>
      </c>
    </row>
    <row r="30" spans="1:12" ht="14.15" customHeight="1" x14ac:dyDescent="0.3">
      <c r="A30" s="4" t="s">
        <v>169</v>
      </c>
      <c r="B30" s="167"/>
      <c r="C30" s="167"/>
      <c r="D30" s="167"/>
      <c r="E30" s="167"/>
      <c r="F30" s="167"/>
      <c r="G30" s="167"/>
      <c r="H30" s="139">
        <f t="shared" si="0"/>
        <v>0</v>
      </c>
      <c r="I30" s="140" t="e">
        <f t="shared" si="1"/>
        <v>#DIV/0!</v>
      </c>
      <c r="J30" s="139">
        <f t="shared" si="2"/>
        <v>0</v>
      </c>
      <c r="K30" s="139">
        <f t="shared" si="3"/>
        <v>0</v>
      </c>
      <c r="L30" s="139">
        <f t="shared" si="4"/>
        <v>0</v>
      </c>
    </row>
    <row r="31" spans="1:12" ht="14.15" customHeight="1" x14ac:dyDescent="0.3">
      <c r="A31" s="4" t="s">
        <v>170</v>
      </c>
      <c r="B31" s="167"/>
      <c r="C31" s="167"/>
      <c r="D31" s="167"/>
      <c r="E31" s="167"/>
      <c r="F31" s="167"/>
      <c r="G31" s="167"/>
      <c r="H31" s="139">
        <f t="shared" si="0"/>
        <v>0</v>
      </c>
      <c r="I31" s="140" t="e">
        <f t="shared" si="1"/>
        <v>#DIV/0!</v>
      </c>
      <c r="J31" s="139">
        <f t="shared" si="2"/>
        <v>0</v>
      </c>
      <c r="K31" s="139">
        <f t="shared" si="3"/>
        <v>0</v>
      </c>
      <c r="L31" s="139">
        <f t="shared" si="4"/>
        <v>0</v>
      </c>
    </row>
    <row r="32" spans="1:12" ht="14.15" customHeight="1" x14ac:dyDescent="0.3">
      <c r="A32" s="4" t="s">
        <v>171</v>
      </c>
      <c r="B32" s="167"/>
      <c r="C32" s="167"/>
      <c r="D32" s="167"/>
      <c r="E32" s="167"/>
      <c r="F32" s="167"/>
      <c r="G32" s="167"/>
      <c r="H32" s="139">
        <f t="shared" si="0"/>
        <v>0</v>
      </c>
      <c r="I32" s="140" t="e">
        <f t="shared" si="1"/>
        <v>#DIV/0!</v>
      </c>
      <c r="J32" s="139">
        <f t="shared" si="2"/>
        <v>0</v>
      </c>
      <c r="K32" s="139">
        <f t="shared" si="3"/>
        <v>0</v>
      </c>
      <c r="L32" s="139">
        <f t="shared" si="4"/>
        <v>0</v>
      </c>
    </row>
    <row r="33" spans="1:12" ht="14.15" customHeight="1" x14ac:dyDescent="0.3">
      <c r="A33" s="4" t="s">
        <v>172</v>
      </c>
      <c r="B33" s="167"/>
      <c r="C33" s="167"/>
      <c r="D33" s="167"/>
      <c r="E33" s="167"/>
      <c r="F33" s="167"/>
      <c r="G33" s="167"/>
      <c r="H33" s="139">
        <f t="shared" si="0"/>
        <v>0</v>
      </c>
      <c r="I33" s="140" t="e">
        <f t="shared" si="1"/>
        <v>#DIV/0!</v>
      </c>
      <c r="J33" s="139">
        <f t="shared" si="2"/>
        <v>0</v>
      </c>
      <c r="K33" s="139">
        <f t="shared" si="3"/>
        <v>0</v>
      </c>
      <c r="L33" s="139">
        <f t="shared" si="4"/>
        <v>0</v>
      </c>
    </row>
    <row r="34" spans="1:12" ht="14.15" customHeight="1" x14ac:dyDescent="0.3">
      <c r="A34" s="4" t="s">
        <v>173</v>
      </c>
      <c r="B34" s="167"/>
      <c r="C34" s="167"/>
      <c r="D34" s="167"/>
      <c r="E34" s="167"/>
      <c r="F34" s="167"/>
      <c r="G34" s="167"/>
      <c r="H34" s="139">
        <f t="shared" si="0"/>
        <v>0</v>
      </c>
      <c r="I34" s="140" t="e">
        <f t="shared" si="1"/>
        <v>#DIV/0!</v>
      </c>
      <c r="J34" s="139">
        <f t="shared" si="2"/>
        <v>0</v>
      </c>
      <c r="K34" s="139">
        <f t="shared" si="3"/>
        <v>0</v>
      </c>
      <c r="L34" s="139">
        <f t="shared" si="4"/>
        <v>0</v>
      </c>
    </row>
    <row r="35" spans="1:12" ht="14.15" customHeight="1" x14ac:dyDescent="0.3">
      <c r="A35" s="4" t="s">
        <v>174</v>
      </c>
      <c r="B35" s="167"/>
      <c r="C35" s="167"/>
      <c r="D35" s="167"/>
      <c r="E35" s="167"/>
      <c r="F35" s="167"/>
      <c r="G35" s="167"/>
      <c r="H35" s="139">
        <f t="shared" si="0"/>
        <v>0</v>
      </c>
      <c r="I35" s="140" t="e">
        <f t="shared" si="1"/>
        <v>#DIV/0!</v>
      </c>
      <c r="J35" s="139">
        <f t="shared" si="2"/>
        <v>0</v>
      </c>
      <c r="K35" s="139">
        <f t="shared" si="3"/>
        <v>0</v>
      </c>
      <c r="L35" s="139">
        <f t="shared" si="4"/>
        <v>0</v>
      </c>
    </row>
    <row r="36" spans="1:12" ht="14.15" customHeight="1" x14ac:dyDescent="0.3">
      <c r="A36" s="4" t="s">
        <v>175</v>
      </c>
      <c r="B36" s="167"/>
      <c r="C36" s="167"/>
      <c r="D36" s="167"/>
      <c r="E36" s="167"/>
      <c r="F36" s="167"/>
      <c r="G36" s="167"/>
      <c r="H36" s="139">
        <f t="shared" si="0"/>
        <v>0</v>
      </c>
      <c r="I36" s="140" t="e">
        <f t="shared" si="1"/>
        <v>#DIV/0!</v>
      </c>
      <c r="J36" s="139">
        <f t="shared" si="2"/>
        <v>0</v>
      </c>
      <c r="K36" s="139">
        <f t="shared" si="3"/>
        <v>0</v>
      </c>
      <c r="L36" s="139">
        <f t="shared" si="4"/>
        <v>0</v>
      </c>
    </row>
    <row r="37" spans="1:12" ht="14.15" customHeight="1" x14ac:dyDescent="0.3">
      <c r="A37" s="4" t="s">
        <v>176</v>
      </c>
      <c r="B37" s="167"/>
      <c r="C37" s="167"/>
      <c r="D37" s="167"/>
      <c r="E37" s="167"/>
      <c r="F37" s="167"/>
      <c r="G37" s="167"/>
      <c r="H37" s="139">
        <f t="shared" si="0"/>
        <v>0</v>
      </c>
      <c r="I37" s="140" t="e">
        <f t="shared" si="1"/>
        <v>#DIV/0!</v>
      </c>
      <c r="J37" s="139">
        <f t="shared" si="2"/>
        <v>0</v>
      </c>
      <c r="K37" s="139">
        <f t="shared" si="3"/>
        <v>0</v>
      </c>
      <c r="L37" s="139">
        <f t="shared" si="4"/>
        <v>0</v>
      </c>
    </row>
    <row r="38" spans="1:12" ht="14.15" customHeight="1" x14ac:dyDescent="0.3">
      <c r="A38" s="4" t="s">
        <v>177</v>
      </c>
      <c r="B38" s="167"/>
      <c r="C38" s="167"/>
      <c r="D38" s="167"/>
      <c r="E38" s="167"/>
      <c r="F38" s="167"/>
      <c r="G38" s="167"/>
      <c r="H38" s="139">
        <f t="shared" si="0"/>
        <v>0</v>
      </c>
      <c r="I38" s="140" t="e">
        <f t="shared" si="1"/>
        <v>#DIV/0!</v>
      </c>
      <c r="J38" s="139">
        <f t="shared" si="2"/>
        <v>0</v>
      </c>
      <c r="K38" s="139">
        <f t="shared" si="3"/>
        <v>0</v>
      </c>
      <c r="L38" s="139">
        <f t="shared" si="4"/>
        <v>0</v>
      </c>
    </row>
    <row r="39" spans="1:12" ht="14.15" customHeight="1" x14ac:dyDescent="0.3">
      <c r="A39" s="4" t="s">
        <v>178</v>
      </c>
      <c r="B39" s="167"/>
      <c r="C39" s="167"/>
      <c r="D39" s="167"/>
      <c r="E39" s="167"/>
      <c r="F39" s="167"/>
      <c r="G39" s="167"/>
      <c r="H39" s="139">
        <f t="shared" si="0"/>
        <v>0</v>
      </c>
      <c r="I39" s="140" t="e">
        <f t="shared" si="1"/>
        <v>#DIV/0!</v>
      </c>
      <c r="J39" s="139">
        <f t="shared" si="2"/>
        <v>0</v>
      </c>
      <c r="K39" s="139">
        <f t="shared" si="3"/>
        <v>0</v>
      </c>
      <c r="L39" s="139">
        <f t="shared" si="4"/>
        <v>0</v>
      </c>
    </row>
    <row r="40" spans="1:12" ht="14.15" customHeight="1" x14ac:dyDescent="0.3">
      <c r="A40" s="4" t="s">
        <v>179</v>
      </c>
      <c r="B40" s="167"/>
      <c r="C40" s="167"/>
      <c r="D40" s="167"/>
      <c r="E40" s="167"/>
      <c r="F40" s="167"/>
      <c r="G40" s="167"/>
      <c r="H40" s="139">
        <f t="shared" si="0"/>
        <v>0</v>
      </c>
      <c r="I40" s="140" t="e">
        <f t="shared" si="1"/>
        <v>#DIV/0!</v>
      </c>
      <c r="J40" s="139">
        <f t="shared" si="2"/>
        <v>0</v>
      </c>
      <c r="K40" s="139">
        <f t="shared" si="3"/>
        <v>0</v>
      </c>
      <c r="L40" s="139">
        <f t="shared" si="4"/>
        <v>0</v>
      </c>
    </row>
    <row r="41" spans="1:12" ht="14.15" customHeight="1" x14ac:dyDescent="0.3">
      <c r="A41" s="4" t="s">
        <v>180</v>
      </c>
      <c r="B41" s="167"/>
      <c r="C41" s="167"/>
      <c r="D41" s="167"/>
      <c r="E41" s="167"/>
      <c r="F41" s="167"/>
      <c r="G41" s="167"/>
      <c r="H41" s="139">
        <f t="shared" si="0"/>
        <v>0</v>
      </c>
      <c r="I41" s="140" t="e">
        <f t="shared" si="1"/>
        <v>#DIV/0!</v>
      </c>
      <c r="J41" s="139">
        <f t="shared" si="2"/>
        <v>0</v>
      </c>
      <c r="K41" s="139">
        <f t="shared" si="3"/>
        <v>0</v>
      </c>
      <c r="L41" s="139">
        <f t="shared" si="4"/>
        <v>0</v>
      </c>
    </row>
    <row r="42" spans="1:12" ht="14.15" customHeight="1" x14ac:dyDescent="0.3">
      <c r="A42" s="4" t="s">
        <v>181</v>
      </c>
      <c r="B42" s="167"/>
      <c r="C42" s="167"/>
      <c r="D42" s="167"/>
      <c r="E42" s="167"/>
      <c r="F42" s="167"/>
      <c r="G42" s="167"/>
      <c r="H42" s="139">
        <f t="shared" si="0"/>
        <v>0</v>
      </c>
      <c r="I42" s="140" t="e">
        <f t="shared" si="1"/>
        <v>#DIV/0!</v>
      </c>
      <c r="J42" s="139">
        <f t="shared" si="2"/>
        <v>0</v>
      </c>
      <c r="K42" s="139">
        <f t="shared" si="3"/>
        <v>0</v>
      </c>
      <c r="L42" s="139">
        <f t="shared" si="4"/>
        <v>0</v>
      </c>
    </row>
    <row r="43" spans="1:12" ht="14.15" customHeight="1" x14ac:dyDescent="0.3">
      <c r="A43" s="4" t="s">
        <v>182</v>
      </c>
      <c r="B43" s="167"/>
      <c r="C43" s="167"/>
      <c r="D43" s="167"/>
      <c r="E43" s="167"/>
      <c r="F43" s="167"/>
      <c r="G43" s="167"/>
      <c r="H43" s="139">
        <f t="shared" si="0"/>
        <v>0</v>
      </c>
      <c r="I43" s="140" t="e">
        <f t="shared" si="1"/>
        <v>#DIV/0!</v>
      </c>
      <c r="J43" s="139">
        <f t="shared" si="2"/>
        <v>0</v>
      </c>
      <c r="K43" s="139">
        <f t="shared" si="3"/>
        <v>0</v>
      </c>
      <c r="L43" s="139">
        <f t="shared" si="4"/>
        <v>0</v>
      </c>
    </row>
    <row r="44" spans="1:12" ht="14.15" customHeight="1" x14ac:dyDescent="0.3">
      <c r="A44" s="4" t="s">
        <v>183</v>
      </c>
      <c r="B44" s="167"/>
      <c r="C44" s="167"/>
      <c r="D44" s="167"/>
      <c r="E44" s="167"/>
      <c r="F44" s="167"/>
      <c r="G44" s="167"/>
      <c r="H44" s="139">
        <f t="shared" si="0"/>
        <v>0</v>
      </c>
      <c r="I44" s="140" t="e">
        <f t="shared" si="1"/>
        <v>#DIV/0!</v>
      </c>
      <c r="J44" s="139">
        <f t="shared" si="2"/>
        <v>0</v>
      </c>
      <c r="K44" s="139">
        <f t="shared" si="3"/>
        <v>0</v>
      </c>
      <c r="L44" s="139">
        <f t="shared" si="4"/>
        <v>0</v>
      </c>
    </row>
    <row r="45" spans="1:12" ht="14.15" customHeight="1" x14ac:dyDescent="0.3">
      <c r="A45" s="4" t="s">
        <v>184</v>
      </c>
      <c r="B45" s="167"/>
      <c r="C45" s="167"/>
      <c r="D45" s="167"/>
      <c r="E45" s="167"/>
      <c r="F45" s="167"/>
      <c r="G45" s="167"/>
      <c r="H45" s="139">
        <f t="shared" si="0"/>
        <v>0</v>
      </c>
      <c r="I45" s="140" t="e">
        <f t="shared" si="1"/>
        <v>#DIV/0!</v>
      </c>
      <c r="J45" s="139">
        <f t="shared" si="2"/>
        <v>0</v>
      </c>
      <c r="K45" s="139">
        <f t="shared" si="3"/>
        <v>0</v>
      </c>
      <c r="L45" s="139">
        <f t="shared" si="4"/>
        <v>0</v>
      </c>
    </row>
    <row r="46" spans="1:12" ht="14.15" customHeight="1" x14ac:dyDescent="0.3">
      <c r="A46" s="4" t="s">
        <v>185</v>
      </c>
      <c r="B46" s="167"/>
      <c r="C46" s="167"/>
      <c r="D46" s="167"/>
      <c r="E46" s="167"/>
      <c r="F46" s="167"/>
      <c r="G46" s="167"/>
      <c r="H46" s="139">
        <f t="shared" si="0"/>
        <v>0</v>
      </c>
      <c r="I46" s="140" t="e">
        <f t="shared" si="1"/>
        <v>#DIV/0!</v>
      </c>
      <c r="J46" s="139">
        <f t="shared" si="2"/>
        <v>0</v>
      </c>
      <c r="K46" s="139">
        <f t="shared" si="3"/>
        <v>0</v>
      </c>
      <c r="L46" s="139">
        <f t="shared" si="4"/>
        <v>0</v>
      </c>
    </row>
    <row r="47" spans="1:12" ht="14.15" customHeight="1" x14ac:dyDescent="0.3">
      <c r="A47" s="4" t="s">
        <v>186</v>
      </c>
      <c r="B47" s="167"/>
      <c r="C47" s="167"/>
      <c r="D47" s="167"/>
      <c r="E47" s="167"/>
      <c r="F47" s="167"/>
      <c r="G47" s="167"/>
      <c r="H47" s="139">
        <f t="shared" si="0"/>
        <v>0</v>
      </c>
      <c r="I47" s="140" t="e">
        <f t="shared" si="1"/>
        <v>#DIV/0!</v>
      </c>
      <c r="J47" s="139">
        <f t="shared" si="2"/>
        <v>0</v>
      </c>
      <c r="K47" s="139">
        <f t="shared" si="3"/>
        <v>0</v>
      </c>
      <c r="L47" s="139">
        <f t="shared" si="4"/>
        <v>0</v>
      </c>
    </row>
    <row r="48" spans="1:12" ht="14.15" customHeight="1" x14ac:dyDescent="0.3">
      <c r="A48" s="4" t="s">
        <v>187</v>
      </c>
      <c r="B48" s="167"/>
      <c r="C48" s="167"/>
      <c r="D48" s="167"/>
      <c r="E48" s="167"/>
      <c r="F48" s="167"/>
      <c r="G48" s="167"/>
      <c r="H48" s="139">
        <f t="shared" si="0"/>
        <v>0</v>
      </c>
      <c r="I48" s="140" t="e">
        <f t="shared" si="1"/>
        <v>#DIV/0!</v>
      </c>
      <c r="J48" s="139">
        <f t="shared" si="2"/>
        <v>0</v>
      </c>
      <c r="K48" s="139">
        <f t="shared" si="3"/>
        <v>0</v>
      </c>
      <c r="L48" s="139">
        <f t="shared" si="4"/>
        <v>0</v>
      </c>
    </row>
    <row r="49" spans="1:12" ht="14.15" customHeight="1" x14ac:dyDescent="0.3">
      <c r="A49" s="4" t="s">
        <v>188</v>
      </c>
      <c r="B49" s="167"/>
      <c r="C49" s="167"/>
      <c r="D49" s="167"/>
      <c r="E49" s="167"/>
      <c r="F49" s="167"/>
      <c r="G49" s="167"/>
      <c r="H49" s="139">
        <f t="shared" si="0"/>
        <v>0</v>
      </c>
      <c r="I49" s="140" t="e">
        <f t="shared" si="1"/>
        <v>#DIV/0!</v>
      </c>
      <c r="J49" s="139">
        <f t="shared" si="2"/>
        <v>0</v>
      </c>
      <c r="K49" s="139">
        <f t="shared" si="3"/>
        <v>0</v>
      </c>
      <c r="L49" s="139">
        <f t="shared" si="4"/>
        <v>0</v>
      </c>
    </row>
    <row r="50" spans="1:12" ht="14.15" customHeight="1" x14ac:dyDescent="0.3">
      <c r="A50" s="4" t="s">
        <v>189</v>
      </c>
      <c r="B50" s="167"/>
      <c r="C50" s="167"/>
      <c r="D50" s="167"/>
      <c r="E50" s="167"/>
      <c r="F50" s="167"/>
      <c r="G50" s="167"/>
      <c r="H50" s="139">
        <f t="shared" si="0"/>
        <v>0</v>
      </c>
      <c r="I50" s="140" t="e">
        <f t="shared" si="1"/>
        <v>#DIV/0!</v>
      </c>
      <c r="J50" s="139">
        <f t="shared" si="2"/>
        <v>0</v>
      </c>
      <c r="K50" s="139">
        <f t="shared" si="3"/>
        <v>0</v>
      </c>
      <c r="L50" s="139">
        <f t="shared" si="4"/>
        <v>0</v>
      </c>
    </row>
    <row r="51" spans="1:12" ht="14.15" customHeight="1" x14ac:dyDescent="0.3">
      <c r="A51" s="4" t="s">
        <v>190</v>
      </c>
      <c r="B51" s="167"/>
      <c r="C51" s="167"/>
      <c r="D51" s="167"/>
      <c r="E51" s="167"/>
      <c r="F51" s="167"/>
      <c r="G51" s="167"/>
      <c r="H51" s="139">
        <f t="shared" si="0"/>
        <v>0</v>
      </c>
      <c r="I51" s="140" t="e">
        <f t="shared" si="1"/>
        <v>#DIV/0!</v>
      </c>
      <c r="J51" s="139">
        <f t="shared" si="2"/>
        <v>0</v>
      </c>
      <c r="K51" s="139">
        <f t="shared" si="3"/>
        <v>0</v>
      </c>
      <c r="L51" s="139">
        <f t="shared" si="4"/>
        <v>0</v>
      </c>
    </row>
    <row r="52" spans="1:12" ht="14.15" customHeight="1" x14ac:dyDescent="0.3">
      <c r="A52" s="4" t="s">
        <v>191</v>
      </c>
      <c r="B52" s="167"/>
      <c r="C52" s="167"/>
      <c r="D52" s="167"/>
      <c r="E52" s="167"/>
      <c r="F52" s="167"/>
      <c r="G52" s="167"/>
      <c r="H52" s="139">
        <f t="shared" si="0"/>
        <v>0</v>
      </c>
      <c r="I52" s="140" t="e">
        <f t="shared" si="1"/>
        <v>#DIV/0!</v>
      </c>
      <c r="J52" s="139">
        <f t="shared" si="2"/>
        <v>0</v>
      </c>
      <c r="K52" s="139">
        <f t="shared" si="3"/>
        <v>0</v>
      </c>
      <c r="L52" s="139">
        <f t="shared" si="4"/>
        <v>0</v>
      </c>
    </row>
    <row r="53" spans="1:12" ht="14.15" customHeight="1" x14ac:dyDescent="0.3">
      <c r="A53" s="4" t="s">
        <v>192</v>
      </c>
      <c r="B53" s="167"/>
      <c r="C53" s="167"/>
      <c r="D53" s="167"/>
      <c r="E53" s="167"/>
      <c r="F53" s="167"/>
      <c r="G53" s="167"/>
      <c r="H53" s="139">
        <f t="shared" si="0"/>
        <v>0</v>
      </c>
      <c r="I53" s="140" t="e">
        <f t="shared" si="1"/>
        <v>#DIV/0!</v>
      </c>
      <c r="J53" s="139">
        <f t="shared" si="2"/>
        <v>0</v>
      </c>
      <c r="K53" s="139">
        <f t="shared" si="3"/>
        <v>0</v>
      </c>
      <c r="L53" s="139">
        <f t="shared" si="4"/>
        <v>0</v>
      </c>
    </row>
    <row r="54" spans="1:12" ht="14.15" customHeight="1" x14ac:dyDescent="0.3">
      <c r="A54" s="4" t="s">
        <v>193</v>
      </c>
      <c r="B54" s="167"/>
      <c r="C54" s="167"/>
      <c r="D54" s="167"/>
      <c r="E54" s="167"/>
      <c r="F54" s="167"/>
      <c r="G54" s="167"/>
      <c r="H54" s="139">
        <f t="shared" si="0"/>
        <v>0</v>
      </c>
      <c r="I54" s="140" t="e">
        <f t="shared" si="1"/>
        <v>#DIV/0!</v>
      </c>
      <c r="J54" s="139">
        <f t="shared" si="2"/>
        <v>0</v>
      </c>
      <c r="K54" s="139">
        <f t="shared" si="3"/>
        <v>0</v>
      </c>
      <c r="L54" s="139">
        <f t="shared" si="4"/>
        <v>0</v>
      </c>
    </row>
    <row r="55" spans="1:12" ht="14.15" customHeight="1" x14ac:dyDescent="0.3">
      <c r="A55" s="4" t="s">
        <v>194</v>
      </c>
      <c r="B55" s="167"/>
      <c r="C55" s="167"/>
      <c r="D55" s="167"/>
      <c r="E55" s="167"/>
      <c r="F55" s="167"/>
      <c r="G55" s="167"/>
      <c r="H55" s="139">
        <f t="shared" si="0"/>
        <v>0</v>
      </c>
      <c r="I55" s="140" t="e">
        <f t="shared" si="1"/>
        <v>#DIV/0!</v>
      </c>
      <c r="J55" s="139">
        <f t="shared" si="2"/>
        <v>0</v>
      </c>
      <c r="K55" s="139">
        <f t="shared" si="3"/>
        <v>0</v>
      </c>
      <c r="L55" s="139">
        <f t="shared" si="4"/>
        <v>0</v>
      </c>
    </row>
    <row r="56" spans="1:12" ht="14.15" customHeight="1" x14ac:dyDescent="0.3">
      <c r="A56" s="4" t="s">
        <v>195</v>
      </c>
      <c r="B56" s="167"/>
      <c r="C56" s="167"/>
      <c r="D56" s="167"/>
      <c r="E56" s="167"/>
      <c r="F56" s="167"/>
      <c r="G56" s="167"/>
      <c r="H56" s="139">
        <f t="shared" si="0"/>
        <v>0</v>
      </c>
      <c r="I56" s="140" t="e">
        <f t="shared" si="1"/>
        <v>#DIV/0!</v>
      </c>
      <c r="J56" s="139">
        <f t="shared" si="2"/>
        <v>0</v>
      </c>
      <c r="K56" s="139">
        <f t="shared" si="3"/>
        <v>0</v>
      </c>
      <c r="L56" s="139">
        <f t="shared" si="4"/>
        <v>0</v>
      </c>
    </row>
    <row r="57" spans="1:12" ht="14.15" customHeight="1" x14ac:dyDescent="0.3">
      <c r="A57" s="4" t="s">
        <v>196</v>
      </c>
      <c r="B57" s="167"/>
      <c r="C57" s="167"/>
      <c r="D57" s="167"/>
      <c r="E57" s="167"/>
      <c r="F57" s="167"/>
      <c r="G57" s="167"/>
      <c r="H57" s="139">
        <f t="shared" si="0"/>
        <v>0</v>
      </c>
      <c r="I57" s="140" t="e">
        <f t="shared" si="1"/>
        <v>#DIV/0!</v>
      </c>
      <c r="J57" s="139">
        <f t="shared" si="2"/>
        <v>0</v>
      </c>
      <c r="K57" s="139">
        <f t="shared" si="3"/>
        <v>0</v>
      </c>
      <c r="L57" s="139">
        <f t="shared" si="4"/>
        <v>0</v>
      </c>
    </row>
    <row r="58" spans="1:12" ht="14.15" customHeight="1" x14ac:dyDescent="0.3">
      <c r="A58" s="4" t="s">
        <v>197</v>
      </c>
      <c r="B58" s="167"/>
      <c r="C58" s="167"/>
      <c r="D58" s="167"/>
      <c r="E58" s="167"/>
      <c r="F58" s="167"/>
      <c r="G58" s="167"/>
      <c r="H58" s="139">
        <f t="shared" si="0"/>
        <v>0</v>
      </c>
      <c r="I58" s="140" t="e">
        <f t="shared" si="1"/>
        <v>#DIV/0!</v>
      </c>
      <c r="J58" s="139">
        <f t="shared" si="2"/>
        <v>0</v>
      </c>
      <c r="K58" s="139">
        <f t="shared" si="3"/>
        <v>0</v>
      </c>
      <c r="L58" s="139">
        <f t="shared" si="4"/>
        <v>0</v>
      </c>
    </row>
    <row r="59" spans="1:12" ht="14.15" customHeight="1" x14ac:dyDescent="0.3">
      <c r="A59" s="4" t="s">
        <v>198</v>
      </c>
      <c r="B59" s="167"/>
      <c r="C59" s="167"/>
      <c r="D59" s="167"/>
      <c r="E59" s="167"/>
      <c r="F59" s="167"/>
      <c r="G59" s="167"/>
      <c r="H59" s="139">
        <f t="shared" si="0"/>
        <v>0</v>
      </c>
      <c r="I59" s="140" t="e">
        <f t="shared" si="1"/>
        <v>#DIV/0!</v>
      </c>
      <c r="J59" s="139">
        <f t="shared" si="2"/>
        <v>0</v>
      </c>
      <c r="K59" s="139">
        <f t="shared" si="3"/>
        <v>0</v>
      </c>
      <c r="L59" s="139">
        <f t="shared" si="4"/>
        <v>0</v>
      </c>
    </row>
    <row r="60" spans="1:12" ht="14.15" customHeight="1" x14ac:dyDescent="0.3">
      <c r="A60" s="4" t="s">
        <v>199</v>
      </c>
      <c r="B60" s="167"/>
      <c r="C60" s="167"/>
      <c r="D60" s="167"/>
      <c r="E60" s="167"/>
      <c r="F60" s="167"/>
      <c r="G60" s="167"/>
      <c r="H60" s="139">
        <f t="shared" si="0"/>
        <v>0</v>
      </c>
      <c r="I60" s="140" t="e">
        <f t="shared" si="1"/>
        <v>#DIV/0!</v>
      </c>
      <c r="J60" s="139">
        <f t="shared" si="2"/>
        <v>0</v>
      </c>
      <c r="K60" s="139">
        <f t="shared" si="3"/>
        <v>0</v>
      </c>
      <c r="L60" s="139">
        <f t="shared" si="4"/>
        <v>0</v>
      </c>
    </row>
    <row r="61" spans="1:12" ht="14.15" customHeight="1" x14ac:dyDescent="0.3">
      <c r="A61" s="4" t="s">
        <v>200</v>
      </c>
      <c r="B61" s="167"/>
      <c r="C61" s="167"/>
      <c r="D61" s="167"/>
      <c r="E61" s="167"/>
      <c r="F61" s="167"/>
      <c r="G61" s="167"/>
      <c r="H61" s="139">
        <f t="shared" si="0"/>
        <v>0</v>
      </c>
      <c r="I61" s="140" t="e">
        <f t="shared" si="1"/>
        <v>#DIV/0!</v>
      </c>
      <c r="J61" s="139">
        <f t="shared" si="2"/>
        <v>0</v>
      </c>
      <c r="K61" s="139">
        <f t="shared" si="3"/>
        <v>0</v>
      </c>
      <c r="L61" s="139">
        <f t="shared" si="4"/>
        <v>0</v>
      </c>
    </row>
    <row r="62" spans="1:12" ht="14.15" customHeight="1" x14ac:dyDescent="0.3">
      <c r="A62" s="4" t="s">
        <v>201</v>
      </c>
      <c r="B62" s="167"/>
      <c r="C62" s="167"/>
      <c r="D62" s="167"/>
      <c r="E62" s="167"/>
      <c r="F62" s="167"/>
      <c r="G62" s="167"/>
      <c r="H62" s="139">
        <f t="shared" si="0"/>
        <v>0</v>
      </c>
      <c r="I62" s="140" t="e">
        <f t="shared" si="1"/>
        <v>#DIV/0!</v>
      </c>
      <c r="J62" s="139">
        <f t="shared" si="2"/>
        <v>0</v>
      </c>
      <c r="K62" s="139">
        <f t="shared" si="3"/>
        <v>0</v>
      </c>
      <c r="L62" s="139">
        <f t="shared" si="4"/>
        <v>0</v>
      </c>
    </row>
    <row r="63" spans="1:12" ht="14.15" customHeight="1" x14ac:dyDescent="0.3">
      <c r="A63" s="4" t="s">
        <v>202</v>
      </c>
      <c r="B63" s="167"/>
      <c r="C63" s="167"/>
      <c r="D63" s="167"/>
      <c r="E63" s="167"/>
      <c r="F63" s="167"/>
      <c r="G63" s="167"/>
      <c r="H63" s="139">
        <f t="shared" si="0"/>
        <v>0</v>
      </c>
      <c r="I63" s="140" t="e">
        <f t="shared" si="1"/>
        <v>#DIV/0!</v>
      </c>
      <c r="J63" s="139">
        <f t="shared" si="2"/>
        <v>0</v>
      </c>
      <c r="K63" s="139">
        <f t="shared" si="3"/>
        <v>0</v>
      </c>
      <c r="L63" s="139">
        <f t="shared" si="4"/>
        <v>0</v>
      </c>
    </row>
    <row r="64" spans="1:12" ht="14.15" customHeight="1" x14ac:dyDescent="0.3">
      <c r="A64" s="4" t="s">
        <v>203</v>
      </c>
      <c r="B64" s="167"/>
      <c r="C64" s="167"/>
      <c r="D64" s="167"/>
      <c r="E64" s="167"/>
      <c r="F64" s="167"/>
      <c r="G64" s="167"/>
      <c r="H64" s="139">
        <f t="shared" si="0"/>
        <v>0</v>
      </c>
      <c r="I64" s="140" t="e">
        <f t="shared" si="1"/>
        <v>#DIV/0!</v>
      </c>
      <c r="J64" s="139">
        <f t="shared" si="2"/>
        <v>0</v>
      </c>
      <c r="K64" s="139">
        <f t="shared" si="3"/>
        <v>0</v>
      </c>
      <c r="L64" s="139">
        <f t="shared" si="4"/>
        <v>0</v>
      </c>
    </row>
    <row r="65" spans="1:12" ht="14.15" customHeight="1" x14ac:dyDescent="0.3">
      <c r="A65" s="4" t="s">
        <v>204</v>
      </c>
      <c r="B65" s="167"/>
      <c r="C65" s="167"/>
      <c r="D65" s="167"/>
      <c r="E65" s="167"/>
      <c r="F65" s="167"/>
      <c r="G65" s="167"/>
      <c r="H65" s="139">
        <f t="shared" si="0"/>
        <v>0</v>
      </c>
      <c r="I65" s="140" t="e">
        <f t="shared" si="1"/>
        <v>#DIV/0!</v>
      </c>
      <c r="J65" s="139">
        <f t="shared" si="2"/>
        <v>0</v>
      </c>
      <c r="K65" s="139">
        <f t="shared" si="3"/>
        <v>0</v>
      </c>
      <c r="L65" s="139">
        <f t="shared" si="4"/>
        <v>0</v>
      </c>
    </row>
    <row r="66" spans="1:12" ht="14.15" customHeight="1" x14ac:dyDescent="0.3">
      <c r="A66" s="4" t="s">
        <v>205</v>
      </c>
      <c r="B66" s="167"/>
      <c r="C66" s="167"/>
      <c r="D66" s="167"/>
      <c r="E66" s="167"/>
      <c r="F66" s="167"/>
      <c r="G66" s="167"/>
      <c r="H66" s="139">
        <f t="shared" si="0"/>
        <v>0</v>
      </c>
      <c r="I66" s="140" t="e">
        <f t="shared" si="1"/>
        <v>#DIV/0!</v>
      </c>
      <c r="J66" s="139">
        <f t="shared" si="2"/>
        <v>0</v>
      </c>
      <c r="K66" s="139">
        <f t="shared" si="3"/>
        <v>0</v>
      </c>
      <c r="L66" s="139">
        <f t="shared" si="4"/>
        <v>0</v>
      </c>
    </row>
    <row r="67" spans="1:12" ht="14.15" customHeight="1" x14ac:dyDescent="0.3">
      <c r="A67" s="4" t="s">
        <v>206</v>
      </c>
      <c r="B67" s="167"/>
      <c r="C67" s="167"/>
      <c r="D67" s="167"/>
      <c r="E67" s="167"/>
      <c r="F67" s="167"/>
      <c r="G67" s="167"/>
      <c r="H67" s="139">
        <f t="shared" si="0"/>
        <v>0</v>
      </c>
      <c r="I67" s="140" t="e">
        <f t="shared" si="1"/>
        <v>#DIV/0!</v>
      </c>
      <c r="J67" s="139">
        <f t="shared" si="2"/>
        <v>0</v>
      </c>
      <c r="K67" s="139">
        <f t="shared" si="3"/>
        <v>0</v>
      </c>
      <c r="L67" s="139">
        <f t="shared" si="4"/>
        <v>0</v>
      </c>
    </row>
    <row r="68" spans="1:12" ht="14.15" customHeight="1" x14ac:dyDescent="0.3">
      <c r="A68" s="4" t="s">
        <v>207</v>
      </c>
      <c r="B68" s="167"/>
      <c r="C68" s="167"/>
      <c r="D68" s="167"/>
      <c r="E68" s="167"/>
      <c r="F68" s="167"/>
      <c r="G68" s="167"/>
      <c r="H68" s="139">
        <f t="shared" si="0"/>
        <v>0</v>
      </c>
      <c r="I68" s="140" t="e">
        <f t="shared" si="1"/>
        <v>#DIV/0!</v>
      </c>
      <c r="J68" s="139">
        <f t="shared" si="2"/>
        <v>0</v>
      </c>
      <c r="K68" s="139">
        <f t="shared" si="3"/>
        <v>0</v>
      </c>
      <c r="L68" s="139">
        <f t="shared" si="4"/>
        <v>0</v>
      </c>
    </row>
    <row r="69" spans="1:12" ht="14.15" customHeight="1" x14ac:dyDescent="0.3">
      <c r="A69" s="4" t="s">
        <v>208</v>
      </c>
      <c r="B69" s="167"/>
      <c r="C69" s="167"/>
      <c r="D69" s="167"/>
      <c r="E69" s="167"/>
      <c r="F69" s="167"/>
      <c r="G69" s="167"/>
      <c r="H69" s="139">
        <f t="shared" ref="H69:H100" si="5">SUM(B69:G69)</f>
        <v>0</v>
      </c>
      <c r="I69" s="140" t="e">
        <f t="shared" ref="I69:I100" si="6">H69/H$105</f>
        <v>#DIV/0!</v>
      </c>
      <c r="J69" s="139">
        <f t="shared" si="2"/>
        <v>0</v>
      </c>
      <c r="K69" s="139">
        <f t="shared" si="3"/>
        <v>0</v>
      </c>
      <c r="L69" s="139">
        <f t="shared" si="4"/>
        <v>0</v>
      </c>
    </row>
    <row r="70" spans="1:12" ht="14.15" customHeight="1" x14ac:dyDescent="0.3">
      <c r="A70" s="4" t="s">
        <v>209</v>
      </c>
      <c r="B70" s="167"/>
      <c r="C70" s="167"/>
      <c r="D70" s="167"/>
      <c r="E70" s="167"/>
      <c r="F70" s="167"/>
      <c r="G70" s="167"/>
      <c r="H70" s="139">
        <f t="shared" si="5"/>
        <v>0</v>
      </c>
      <c r="I70" s="140" t="e">
        <f t="shared" si="6"/>
        <v>#DIV/0!</v>
      </c>
      <c r="J70" s="139">
        <f t="shared" ref="J70:J104" si="7">H70/6*12</f>
        <v>0</v>
      </c>
      <c r="K70" s="139">
        <f t="shared" ref="K70:K104" si="8">J70*0.5</f>
        <v>0</v>
      </c>
      <c r="L70" s="139">
        <f t="shared" ref="L70:L104" si="9">J70-K70</f>
        <v>0</v>
      </c>
    </row>
    <row r="71" spans="1:12" ht="14.15" customHeight="1" x14ac:dyDescent="0.3">
      <c r="A71" s="4" t="s">
        <v>210</v>
      </c>
      <c r="B71" s="167"/>
      <c r="C71" s="167"/>
      <c r="D71" s="167"/>
      <c r="E71" s="167"/>
      <c r="F71" s="167"/>
      <c r="G71" s="167"/>
      <c r="H71" s="139">
        <f t="shared" si="5"/>
        <v>0</v>
      </c>
      <c r="I71" s="140" t="e">
        <f t="shared" si="6"/>
        <v>#DIV/0!</v>
      </c>
      <c r="J71" s="139">
        <f t="shared" si="7"/>
        <v>0</v>
      </c>
      <c r="K71" s="139">
        <f t="shared" si="8"/>
        <v>0</v>
      </c>
      <c r="L71" s="139">
        <f t="shared" si="9"/>
        <v>0</v>
      </c>
    </row>
    <row r="72" spans="1:12" ht="14.15" customHeight="1" x14ac:dyDescent="0.3">
      <c r="A72" s="4" t="s">
        <v>211</v>
      </c>
      <c r="B72" s="167"/>
      <c r="C72" s="167"/>
      <c r="D72" s="167"/>
      <c r="E72" s="167"/>
      <c r="F72" s="167"/>
      <c r="G72" s="167"/>
      <c r="H72" s="139">
        <f t="shared" si="5"/>
        <v>0</v>
      </c>
      <c r="I72" s="140" t="e">
        <f t="shared" si="6"/>
        <v>#DIV/0!</v>
      </c>
      <c r="J72" s="139">
        <f t="shared" si="7"/>
        <v>0</v>
      </c>
      <c r="K72" s="139">
        <f t="shared" si="8"/>
        <v>0</v>
      </c>
      <c r="L72" s="139">
        <f t="shared" si="9"/>
        <v>0</v>
      </c>
    </row>
    <row r="73" spans="1:12" ht="14.15" customHeight="1" x14ac:dyDescent="0.3">
      <c r="A73" s="4" t="s">
        <v>212</v>
      </c>
      <c r="B73" s="167"/>
      <c r="C73" s="167"/>
      <c r="D73" s="167"/>
      <c r="E73" s="167"/>
      <c r="F73" s="167"/>
      <c r="G73" s="167"/>
      <c r="H73" s="139">
        <f t="shared" si="5"/>
        <v>0</v>
      </c>
      <c r="I73" s="140" t="e">
        <f t="shared" si="6"/>
        <v>#DIV/0!</v>
      </c>
      <c r="J73" s="139">
        <f t="shared" si="7"/>
        <v>0</v>
      </c>
      <c r="K73" s="139">
        <f t="shared" si="8"/>
        <v>0</v>
      </c>
      <c r="L73" s="139">
        <f t="shared" si="9"/>
        <v>0</v>
      </c>
    </row>
    <row r="74" spans="1:12" ht="14.15" customHeight="1" x14ac:dyDescent="0.3">
      <c r="A74" s="4" t="s">
        <v>213</v>
      </c>
      <c r="B74" s="167"/>
      <c r="C74" s="167"/>
      <c r="D74" s="167"/>
      <c r="E74" s="167"/>
      <c r="F74" s="167"/>
      <c r="G74" s="167"/>
      <c r="H74" s="139">
        <f t="shared" si="5"/>
        <v>0</v>
      </c>
      <c r="I74" s="140" t="e">
        <f t="shared" si="6"/>
        <v>#DIV/0!</v>
      </c>
      <c r="J74" s="139">
        <f t="shared" si="7"/>
        <v>0</v>
      </c>
      <c r="K74" s="139">
        <f t="shared" si="8"/>
        <v>0</v>
      </c>
      <c r="L74" s="139">
        <f t="shared" si="9"/>
        <v>0</v>
      </c>
    </row>
    <row r="75" spans="1:12" ht="14.15" customHeight="1" x14ac:dyDescent="0.3">
      <c r="A75" s="4" t="s">
        <v>214</v>
      </c>
      <c r="B75" s="167"/>
      <c r="C75" s="167"/>
      <c r="D75" s="167"/>
      <c r="E75" s="167"/>
      <c r="F75" s="167"/>
      <c r="G75" s="167"/>
      <c r="H75" s="139">
        <f t="shared" si="5"/>
        <v>0</v>
      </c>
      <c r="I75" s="140" t="e">
        <f t="shared" si="6"/>
        <v>#DIV/0!</v>
      </c>
      <c r="J75" s="139">
        <f t="shared" si="7"/>
        <v>0</v>
      </c>
      <c r="K75" s="139">
        <f t="shared" si="8"/>
        <v>0</v>
      </c>
      <c r="L75" s="139">
        <f t="shared" si="9"/>
        <v>0</v>
      </c>
    </row>
    <row r="76" spans="1:12" ht="14.15" customHeight="1" x14ac:dyDescent="0.3">
      <c r="A76" s="4" t="s">
        <v>215</v>
      </c>
      <c r="B76" s="167"/>
      <c r="C76" s="167"/>
      <c r="D76" s="167"/>
      <c r="E76" s="167"/>
      <c r="F76" s="167"/>
      <c r="G76" s="167"/>
      <c r="H76" s="139">
        <f t="shared" si="5"/>
        <v>0</v>
      </c>
      <c r="I76" s="140" t="e">
        <f t="shared" si="6"/>
        <v>#DIV/0!</v>
      </c>
      <c r="J76" s="139">
        <f t="shared" si="7"/>
        <v>0</v>
      </c>
      <c r="K76" s="139">
        <f t="shared" si="8"/>
        <v>0</v>
      </c>
      <c r="L76" s="139">
        <f t="shared" si="9"/>
        <v>0</v>
      </c>
    </row>
    <row r="77" spans="1:12" ht="14.15" customHeight="1" x14ac:dyDescent="0.3">
      <c r="A77" s="4" t="s">
        <v>216</v>
      </c>
      <c r="B77" s="167"/>
      <c r="C77" s="167"/>
      <c r="D77" s="167"/>
      <c r="E77" s="167"/>
      <c r="F77" s="167"/>
      <c r="G77" s="167"/>
      <c r="H77" s="139">
        <f t="shared" si="5"/>
        <v>0</v>
      </c>
      <c r="I77" s="140" t="e">
        <f t="shared" si="6"/>
        <v>#DIV/0!</v>
      </c>
      <c r="J77" s="139">
        <f t="shared" si="7"/>
        <v>0</v>
      </c>
      <c r="K77" s="139">
        <f t="shared" si="8"/>
        <v>0</v>
      </c>
      <c r="L77" s="139">
        <f t="shared" si="9"/>
        <v>0</v>
      </c>
    </row>
    <row r="78" spans="1:12" ht="14.15" customHeight="1" x14ac:dyDescent="0.3">
      <c r="A78" s="4" t="s">
        <v>217</v>
      </c>
      <c r="B78" s="167"/>
      <c r="C78" s="167"/>
      <c r="D78" s="167"/>
      <c r="E78" s="167"/>
      <c r="F78" s="167"/>
      <c r="G78" s="167"/>
      <c r="H78" s="139">
        <f t="shared" si="5"/>
        <v>0</v>
      </c>
      <c r="I78" s="140" t="e">
        <f t="shared" si="6"/>
        <v>#DIV/0!</v>
      </c>
      <c r="J78" s="139">
        <f t="shared" si="7"/>
        <v>0</v>
      </c>
      <c r="K78" s="139">
        <f t="shared" si="8"/>
        <v>0</v>
      </c>
      <c r="L78" s="139">
        <f t="shared" si="9"/>
        <v>0</v>
      </c>
    </row>
    <row r="79" spans="1:12" ht="14.15" customHeight="1" x14ac:dyDescent="0.3">
      <c r="A79" s="4" t="s">
        <v>218</v>
      </c>
      <c r="B79" s="167"/>
      <c r="C79" s="167"/>
      <c r="D79" s="167"/>
      <c r="E79" s="167"/>
      <c r="F79" s="167"/>
      <c r="G79" s="167"/>
      <c r="H79" s="139">
        <f t="shared" si="5"/>
        <v>0</v>
      </c>
      <c r="I79" s="140" t="e">
        <f t="shared" si="6"/>
        <v>#DIV/0!</v>
      </c>
      <c r="J79" s="139">
        <f t="shared" si="7"/>
        <v>0</v>
      </c>
      <c r="K79" s="139">
        <f t="shared" si="8"/>
        <v>0</v>
      </c>
      <c r="L79" s="139">
        <f t="shared" si="9"/>
        <v>0</v>
      </c>
    </row>
    <row r="80" spans="1:12" ht="14.15" customHeight="1" x14ac:dyDescent="0.3">
      <c r="A80" s="4" t="s">
        <v>219</v>
      </c>
      <c r="B80" s="167"/>
      <c r="C80" s="167"/>
      <c r="D80" s="167"/>
      <c r="E80" s="167"/>
      <c r="F80" s="167"/>
      <c r="G80" s="167"/>
      <c r="H80" s="139">
        <f t="shared" si="5"/>
        <v>0</v>
      </c>
      <c r="I80" s="140" t="e">
        <f t="shared" si="6"/>
        <v>#DIV/0!</v>
      </c>
      <c r="J80" s="139">
        <f t="shared" si="7"/>
        <v>0</v>
      </c>
      <c r="K80" s="139">
        <f t="shared" si="8"/>
        <v>0</v>
      </c>
      <c r="L80" s="139">
        <f t="shared" si="9"/>
        <v>0</v>
      </c>
    </row>
    <row r="81" spans="1:12" ht="14.15" customHeight="1" x14ac:dyDescent="0.3">
      <c r="A81" s="4" t="s">
        <v>220</v>
      </c>
      <c r="B81" s="167"/>
      <c r="C81" s="167"/>
      <c r="D81" s="167"/>
      <c r="E81" s="167"/>
      <c r="F81" s="167"/>
      <c r="G81" s="167"/>
      <c r="H81" s="139">
        <f t="shared" si="5"/>
        <v>0</v>
      </c>
      <c r="I81" s="140" t="e">
        <f t="shared" si="6"/>
        <v>#DIV/0!</v>
      </c>
      <c r="J81" s="139">
        <f t="shared" si="7"/>
        <v>0</v>
      </c>
      <c r="K81" s="139">
        <f t="shared" si="8"/>
        <v>0</v>
      </c>
      <c r="L81" s="139">
        <f t="shared" si="9"/>
        <v>0</v>
      </c>
    </row>
    <row r="82" spans="1:12" ht="14.15" customHeight="1" x14ac:dyDescent="0.3">
      <c r="A82" s="4" t="s">
        <v>221</v>
      </c>
      <c r="B82" s="167"/>
      <c r="C82" s="167"/>
      <c r="D82" s="167"/>
      <c r="E82" s="167"/>
      <c r="F82" s="167"/>
      <c r="G82" s="167"/>
      <c r="H82" s="139">
        <f t="shared" si="5"/>
        <v>0</v>
      </c>
      <c r="I82" s="140" t="e">
        <f t="shared" si="6"/>
        <v>#DIV/0!</v>
      </c>
      <c r="J82" s="139">
        <f t="shared" si="7"/>
        <v>0</v>
      </c>
      <c r="K82" s="139">
        <f t="shared" si="8"/>
        <v>0</v>
      </c>
      <c r="L82" s="139">
        <f t="shared" si="9"/>
        <v>0</v>
      </c>
    </row>
    <row r="83" spans="1:12" ht="14.15" customHeight="1" x14ac:dyDescent="0.3">
      <c r="A83" s="4" t="s">
        <v>222</v>
      </c>
      <c r="B83" s="167"/>
      <c r="C83" s="167"/>
      <c r="D83" s="167"/>
      <c r="E83" s="167"/>
      <c r="F83" s="167"/>
      <c r="G83" s="167"/>
      <c r="H83" s="139">
        <f t="shared" si="5"/>
        <v>0</v>
      </c>
      <c r="I83" s="140" t="e">
        <f t="shared" si="6"/>
        <v>#DIV/0!</v>
      </c>
      <c r="J83" s="139">
        <f t="shared" si="7"/>
        <v>0</v>
      </c>
      <c r="K83" s="139">
        <f t="shared" si="8"/>
        <v>0</v>
      </c>
      <c r="L83" s="139">
        <f t="shared" si="9"/>
        <v>0</v>
      </c>
    </row>
    <row r="84" spans="1:12" ht="14.15" customHeight="1" x14ac:dyDescent="0.3">
      <c r="A84" s="4" t="s">
        <v>223</v>
      </c>
      <c r="B84" s="167"/>
      <c r="C84" s="167"/>
      <c r="D84" s="167"/>
      <c r="E84" s="167"/>
      <c r="F84" s="167"/>
      <c r="G84" s="167"/>
      <c r="H84" s="139">
        <f t="shared" si="5"/>
        <v>0</v>
      </c>
      <c r="I84" s="140" t="e">
        <f t="shared" si="6"/>
        <v>#DIV/0!</v>
      </c>
      <c r="J84" s="139">
        <f t="shared" si="7"/>
        <v>0</v>
      </c>
      <c r="K84" s="139">
        <f t="shared" si="8"/>
        <v>0</v>
      </c>
      <c r="L84" s="139">
        <f t="shared" si="9"/>
        <v>0</v>
      </c>
    </row>
    <row r="85" spans="1:12" ht="14.15" customHeight="1" x14ac:dyDescent="0.3">
      <c r="A85" s="4" t="s">
        <v>224</v>
      </c>
      <c r="B85" s="167"/>
      <c r="C85" s="167"/>
      <c r="D85" s="167"/>
      <c r="E85" s="167"/>
      <c r="F85" s="167"/>
      <c r="G85" s="167"/>
      <c r="H85" s="139">
        <f t="shared" si="5"/>
        <v>0</v>
      </c>
      <c r="I85" s="140" t="e">
        <f t="shared" si="6"/>
        <v>#DIV/0!</v>
      </c>
      <c r="J85" s="139">
        <f t="shared" si="7"/>
        <v>0</v>
      </c>
      <c r="K85" s="139">
        <f t="shared" si="8"/>
        <v>0</v>
      </c>
      <c r="L85" s="139">
        <f t="shared" si="9"/>
        <v>0</v>
      </c>
    </row>
    <row r="86" spans="1:12" ht="14.15" customHeight="1" x14ac:dyDescent="0.3">
      <c r="A86" s="4" t="s">
        <v>225</v>
      </c>
      <c r="B86" s="167"/>
      <c r="C86" s="167"/>
      <c r="D86" s="167"/>
      <c r="E86" s="167"/>
      <c r="F86" s="167"/>
      <c r="G86" s="167"/>
      <c r="H86" s="139">
        <f t="shared" si="5"/>
        <v>0</v>
      </c>
      <c r="I86" s="140" t="e">
        <f t="shared" si="6"/>
        <v>#DIV/0!</v>
      </c>
      <c r="J86" s="139">
        <f t="shared" si="7"/>
        <v>0</v>
      </c>
      <c r="K86" s="139">
        <f t="shared" si="8"/>
        <v>0</v>
      </c>
      <c r="L86" s="139">
        <f t="shared" si="9"/>
        <v>0</v>
      </c>
    </row>
    <row r="87" spans="1:12" ht="14.15" customHeight="1" x14ac:dyDescent="0.3">
      <c r="A87" s="4" t="s">
        <v>226</v>
      </c>
      <c r="B87" s="167"/>
      <c r="C87" s="167"/>
      <c r="D87" s="167"/>
      <c r="E87" s="167"/>
      <c r="F87" s="167"/>
      <c r="G87" s="167"/>
      <c r="H87" s="139">
        <f t="shared" si="5"/>
        <v>0</v>
      </c>
      <c r="I87" s="140" t="e">
        <f t="shared" si="6"/>
        <v>#DIV/0!</v>
      </c>
      <c r="J87" s="139">
        <f t="shared" si="7"/>
        <v>0</v>
      </c>
      <c r="K87" s="139">
        <f t="shared" si="8"/>
        <v>0</v>
      </c>
      <c r="L87" s="139">
        <f t="shared" si="9"/>
        <v>0</v>
      </c>
    </row>
    <row r="88" spans="1:12" ht="14.15" customHeight="1" x14ac:dyDescent="0.3">
      <c r="A88" s="4" t="s">
        <v>227</v>
      </c>
      <c r="B88" s="167"/>
      <c r="C88" s="167"/>
      <c r="D88" s="167"/>
      <c r="E88" s="167"/>
      <c r="F88" s="167"/>
      <c r="G88" s="167"/>
      <c r="H88" s="139">
        <f t="shared" si="5"/>
        <v>0</v>
      </c>
      <c r="I88" s="140" t="e">
        <f t="shared" si="6"/>
        <v>#DIV/0!</v>
      </c>
      <c r="J88" s="139">
        <f t="shared" si="7"/>
        <v>0</v>
      </c>
      <c r="K88" s="139">
        <f t="shared" si="8"/>
        <v>0</v>
      </c>
      <c r="L88" s="139">
        <f t="shared" si="9"/>
        <v>0</v>
      </c>
    </row>
    <row r="89" spans="1:12" ht="14.15" customHeight="1" x14ac:dyDescent="0.3">
      <c r="A89" s="4" t="s">
        <v>228</v>
      </c>
      <c r="B89" s="167"/>
      <c r="C89" s="167"/>
      <c r="D89" s="167"/>
      <c r="E89" s="167"/>
      <c r="F89" s="167"/>
      <c r="G89" s="167"/>
      <c r="H89" s="139">
        <f t="shared" si="5"/>
        <v>0</v>
      </c>
      <c r="I89" s="140" t="e">
        <f t="shared" si="6"/>
        <v>#DIV/0!</v>
      </c>
      <c r="J89" s="139">
        <f t="shared" si="7"/>
        <v>0</v>
      </c>
      <c r="K89" s="139">
        <f t="shared" si="8"/>
        <v>0</v>
      </c>
      <c r="L89" s="139">
        <f t="shared" si="9"/>
        <v>0</v>
      </c>
    </row>
    <row r="90" spans="1:12" ht="14.15" customHeight="1" x14ac:dyDescent="0.3">
      <c r="A90" s="4" t="s">
        <v>229</v>
      </c>
      <c r="B90" s="167"/>
      <c r="C90" s="167"/>
      <c r="D90" s="167"/>
      <c r="E90" s="167"/>
      <c r="F90" s="167"/>
      <c r="G90" s="167"/>
      <c r="H90" s="139">
        <f t="shared" si="5"/>
        <v>0</v>
      </c>
      <c r="I90" s="140" t="e">
        <f t="shared" si="6"/>
        <v>#DIV/0!</v>
      </c>
      <c r="J90" s="139">
        <f t="shared" si="7"/>
        <v>0</v>
      </c>
      <c r="K90" s="139">
        <f t="shared" si="8"/>
        <v>0</v>
      </c>
      <c r="L90" s="139">
        <f t="shared" si="9"/>
        <v>0</v>
      </c>
    </row>
    <row r="91" spans="1:12" ht="14.15" customHeight="1" x14ac:dyDescent="0.3">
      <c r="A91" s="4" t="s">
        <v>230</v>
      </c>
      <c r="B91" s="167"/>
      <c r="C91" s="167"/>
      <c r="D91" s="167"/>
      <c r="E91" s="167"/>
      <c r="F91" s="167"/>
      <c r="G91" s="167"/>
      <c r="H91" s="139">
        <f t="shared" si="5"/>
        <v>0</v>
      </c>
      <c r="I91" s="140" t="e">
        <f t="shared" si="6"/>
        <v>#DIV/0!</v>
      </c>
      <c r="J91" s="139">
        <f t="shared" si="7"/>
        <v>0</v>
      </c>
      <c r="K91" s="139">
        <f t="shared" si="8"/>
        <v>0</v>
      </c>
      <c r="L91" s="139">
        <f t="shared" si="9"/>
        <v>0</v>
      </c>
    </row>
    <row r="92" spans="1:12" ht="14.15" customHeight="1" x14ac:dyDescent="0.3">
      <c r="A92" s="4" t="s">
        <v>231</v>
      </c>
      <c r="B92" s="167"/>
      <c r="C92" s="167"/>
      <c r="D92" s="167"/>
      <c r="E92" s="167"/>
      <c r="F92" s="167"/>
      <c r="G92" s="167"/>
      <c r="H92" s="139">
        <f t="shared" si="5"/>
        <v>0</v>
      </c>
      <c r="I92" s="140" t="e">
        <f t="shared" si="6"/>
        <v>#DIV/0!</v>
      </c>
      <c r="J92" s="139">
        <f t="shared" si="7"/>
        <v>0</v>
      </c>
      <c r="K92" s="139">
        <f t="shared" si="8"/>
        <v>0</v>
      </c>
      <c r="L92" s="139">
        <f t="shared" si="9"/>
        <v>0</v>
      </c>
    </row>
    <row r="93" spans="1:12" ht="14.15" customHeight="1" x14ac:dyDescent="0.3">
      <c r="A93" s="4" t="s">
        <v>232</v>
      </c>
      <c r="B93" s="167"/>
      <c r="C93" s="167"/>
      <c r="D93" s="167"/>
      <c r="E93" s="167"/>
      <c r="F93" s="167"/>
      <c r="G93" s="167"/>
      <c r="H93" s="139">
        <f t="shared" si="5"/>
        <v>0</v>
      </c>
      <c r="I93" s="140" t="e">
        <f t="shared" si="6"/>
        <v>#DIV/0!</v>
      </c>
      <c r="J93" s="139">
        <f t="shared" si="7"/>
        <v>0</v>
      </c>
      <c r="K93" s="139">
        <f t="shared" si="8"/>
        <v>0</v>
      </c>
      <c r="L93" s="139">
        <f t="shared" si="9"/>
        <v>0</v>
      </c>
    </row>
    <row r="94" spans="1:12" ht="14.15" customHeight="1" x14ac:dyDescent="0.3">
      <c r="A94" s="4" t="s">
        <v>233</v>
      </c>
      <c r="B94" s="167"/>
      <c r="C94" s="167"/>
      <c r="D94" s="167"/>
      <c r="E94" s="167"/>
      <c r="F94" s="167"/>
      <c r="G94" s="167"/>
      <c r="H94" s="139">
        <f t="shared" si="5"/>
        <v>0</v>
      </c>
      <c r="I94" s="140" t="e">
        <f t="shared" si="6"/>
        <v>#DIV/0!</v>
      </c>
      <c r="J94" s="139">
        <f t="shared" si="7"/>
        <v>0</v>
      </c>
      <c r="K94" s="139">
        <f t="shared" si="8"/>
        <v>0</v>
      </c>
      <c r="L94" s="139">
        <f t="shared" si="9"/>
        <v>0</v>
      </c>
    </row>
    <row r="95" spans="1:12" ht="14.15" customHeight="1" x14ac:dyDescent="0.3">
      <c r="A95" s="4" t="s">
        <v>234</v>
      </c>
      <c r="B95" s="167"/>
      <c r="C95" s="167"/>
      <c r="D95" s="167"/>
      <c r="E95" s="167"/>
      <c r="F95" s="167"/>
      <c r="G95" s="167"/>
      <c r="H95" s="139">
        <f t="shared" si="5"/>
        <v>0</v>
      </c>
      <c r="I95" s="140" t="e">
        <f t="shared" si="6"/>
        <v>#DIV/0!</v>
      </c>
      <c r="J95" s="139">
        <f t="shared" si="7"/>
        <v>0</v>
      </c>
      <c r="K95" s="139">
        <f t="shared" si="8"/>
        <v>0</v>
      </c>
      <c r="L95" s="139">
        <f t="shared" si="9"/>
        <v>0</v>
      </c>
    </row>
    <row r="96" spans="1:12" ht="14.15" customHeight="1" x14ac:dyDescent="0.3">
      <c r="A96" s="4" t="s">
        <v>235</v>
      </c>
      <c r="B96" s="167"/>
      <c r="C96" s="167"/>
      <c r="D96" s="167"/>
      <c r="E96" s="167"/>
      <c r="F96" s="167"/>
      <c r="G96" s="167"/>
      <c r="H96" s="139">
        <f t="shared" si="5"/>
        <v>0</v>
      </c>
      <c r="I96" s="140" t="e">
        <f t="shared" si="6"/>
        <v>#DIV/0!</v>
      </c>
      <c r="J96" s="139">
        <f t="shared" si="7"/>
        <v>0</v>
      </c>
      <c r="K96" s="139">
        <f t="shared" si="8"/>
        <v>0</v>
      </c>
      <c r="L96" s="139">
        <f t="shared" si="9"/>
        <v>0</v>
      </c>
    </row>
    <row r="97" spans="1:12" ht="14.15" customHeight="1" x14ac:dyDescent="0.3">
      <c r="A97" s="4" t="s">
        <v>236</v>
      </c>
      <c r="B97" s="167"/>
      <c r="C97" s="167"/>
      <c r="D97" s="167"/>
      <c r="E97" s="167"/>
      <c r="F97" s="167"/>
      <c r="G97" s="167"/>
      <c r="H97" s="139">
        <f t="shared" si="5"/>
        <v>0</v>
      </c>
      <c r="I97" s="140" t="e">
        <f t="shared" si="6"/>
        <v>#DIV/0!</v>
      </c>
      <c r="J97" s="139">
        <f t="shared" si="7"/>
        <v>0</v>
      </c>
      <c r="K97" s="139">
        <f t="shared" si="8"/>
        <v>0</v>
      </c>
      <c r="L97" s="139">
        <f t="shared" si="9"/>
        <v>0</v>
      </c>
    </row>
    <row r="98" spans="1:12" ht="14.15" customHeight="1" x14ac:dyDescent="0.3">
      <c r="A98" s="4" t="s">
        <v>237</v>
      </c>
      <c r="B98" s="167"/>
      <c r="C98" s="167"/>
      <c r="D98" s="167"/>
      <c r="E98" s="167"/>
      <c r="F98" s="167"/>
      <c r="G98" s="167"/>
      <c r="H98" s="139">
        <f t="shared" si="5"/>
        <v>0</v>
      </c>
      <c r="I98" s="140" t="e">
        <f t="shared" si="6"/>
        <v>#DIV/0!</v>
      </c>
      <c r="J98" s="139">
        <f t="shared" si="7"/>
        <v>0</v>
      </c>
      <c r="K98" s="139">
        <f t="shared" si="8"/>
        <v>0</v>
      </c>
      <c r="L98" s="139">
        <f t="shared" si="9"/>
        <v>0</v>
      </c>
    </row>
    <row r="99" spans="1:12" ht="14.15" customHeight="1" x14ac:dyDescent="0.3">
      <c r="A99" s="4" t="s">
        <v>238</v>
      </c>
      <c r="B99" s="167"/>
      <c r="C99" s="167"/>
      <c r="D99" s="167"/>
      <c r="E99" s="167"/>
      <c r="F99" s="167"/>
      <c r="G99" s="167"/>
      <c r="H99" s="139">
        <f t="shared" si="5"/>
        <v>0</v>
      </c>
      <c r="I99" s="140" t="e">
        <f t="shared" si="6"/>
        <v>#DIV/0!</v>
      </c>
      <c r="J99" s="139">
        <f t="shared" si="7"/>
        <v>0</v>
      </c>
      <c r="K99" s="139">
        <f t="shared" si="8"/>
        <v>0</v>
      </c>
      <c r="L99" s="139">
        <f t="shared" si="9"/>
        <v>0</v>
      </c>
    </row>
    <row r="100" spans="1:12" ht="14.15" customHeight="1" x14ac:dyDescent="0.3">
      <c r="A100" s="4" t="s">
        <v>239</v>
      </c>
      <c r="B100" s="167"/>
      <c r="C100" s="167"/>
      <c r="D100" s="167"/>
      <c r="E100" s="167"/>
      <c r="F100" s="167"/>
      <c r="G100" s="167"/>
      <c r="H100" s="139">
        <f t="shared" si="5"/>
        <v>0</v>
      </c>
      <c r="I100" s="140" t="e">
        <f t="shared" si="6"/>
        <v>#DIV/0!</v>
      </c>
      <c r="J100" s="139">
        <f t="shared" si="7"/>
        <v>0</v>
      </c>
      <c r="K100" s="139">
        <f t="shared" si="8"/>
        <v>0</v>
      </c>
      <c r="L100" s="139">
        <f t="shared" si="9"/>
        <v>0</v>
      </c>
    </row>
    <row r="101" spans="1:12" ht="14.15" customHeight="1" x14ac:dyDescent="0.3">
      <c r="A101" s="4" t="s">
        <v>240</v>
      </c>
      <c r="B101" s="167"/>
      <c r="C101" s="167"/>
      <c r="D101" s="167"/>
      <c r="E101" s="167"/>
      <c r="F101" s="167"/>
      <c r="G101" s="167"/>
      <c r="H101" s="139">
        <f>SUM(B101:G101)</f>
        <v>0</v>
      </c>
      <c r="I101" s="140" t="e">
        <f>H101/H$105</f>
        <v>#DIV/0!</v>
      </c>
      <c r="J101" s="139">
        <f t="shared" si="7"/>
        <v>0</v>
      </c>
      <c r="K101" s="139">
        <f t="shared" si="8"/>
        <v>0</v>
      </c>
      <c r="L101" s="139">
        <f t="shared" si="9"/>
        <v>0</v>
      </c>
    </row>
    <row r="102" spans="1:12" ht="14.15" customHeight="1" x14ac:dyDescent="0.3">
      <c r="A102" s="4" t="s">
        <v>241</v>
      </c>
      <c r="B102" s="167"/>
      <c r="C102" s="167"/>
      <c r="D102" s="167"/>
      <c r="E102" s="167"/>
      <c r="F102" s="167"/>
      <c r="G102" s="167"/>
      <c r="H102" s="139">
        <f>SUM(B102:G102)</f>
        <v>0</v>
      </c>
      <c r="I102" s="140" t="e">
        <f>H102/H$105</f>
        <v>#DIV/0!</v>
      </c>
      <c r="J102" s="139">
        <f t="shared" si="7"/>
        <v>0</v>
      </c>
      <c r="K102" s="139">
        <f t="shared" si="8"/>
        <v>0</v>
      </c>
      <c r="L102" s="139">
        <f t="shared" si="9"/>
        <v>0</v>
      </c>
    </row>
    <row r="103" spans="1:12" ht="14.15" customHeight="1" x14ac:dyDescent="0.3">
      <c r="A103" s="4" t="s">
        <v>242</v>
      </c>
      <c r="B103" s="167"/>
      <c r="C103" s="167"/>
      <c r="D103" s="167"/>
      <c r="E103" s="167"/>
      <c r="F103" s="167"/>
      <c r="G103" s="167"/>
      <c r="H103" s="139">
        <f>SUM(B103:G103)</f>
        <v>0</v>
      </c>
      <c r="I103" s="140" t="e">
        <f>H103/H$105</f>
        <v>#DIV/0!</v>
      </c>
      <c r="J103" s="139">
        <f t="shared" si="7"/>
        <v>0</v>
      </c>
      <c r="K103" s="139">
        <f t="shared" si="8"/>
        <v>0</v>
      </c>
      <c r="L103" s="139">
        <f t="shared" si="9"/>
        <v>0</v>
      </c>
    </row>
    <row r="104" spans="1:12" ht="14.15" customHeight="1" thickBot="1" x14ac:dyDescent="0.35">
      <c r="A104" s="64" t="s">
        <v>243</v>
      </c>
      <c r="B104" s="135"/>
      <c r="C104" s="135"/>
      <c r="D104" s="135"/>
      <c r="E104" s="135"/>
      <c r="F104" s="135"/>
      <c r="G104" s="135"/>
      <c r="H104" s="136">
        <f>SUM(B104:G104)</f>
        <v>0</v>
      </c>
      <c r="I104" s="137" t="e">
        <f>H104/H$105</f>
        <v>#DIV/0!</v>
      </c>
      <c r="J104" s="138">
        <f t="shared" si="7"/>
        <v>0</v>
      </c>
      <c r="K104" s="156">
        <f t="shared" si="8"/>
        <v>0</v>
      </c>
      <c r="L104" s="157">
        <f t="shared" si="9"/>
        <v>0</v>
      </c>
    </row>
    <row r="105" spans="1:12" ht="20.149999999999999" customHeight="1" thickTop="1" thickBot="1" x14ac:dyDescent="0.35">
      <c r="A105" s="65" t="s">
        <v>286</v>
      </c>
      <c r="B105" s="102">
        <f t="shared" ref="B105:J105" si="10">SUM(B5:B104)</f>
        <v>0</v>
      </c>
      <c r="C105" s="102">
        <f t="shared" si="10"/>
        <v>0</v>
      </c>
      <c r="D105" s="102">
        <f>SUM(D5:D104)</f>
        <v>0</v>
      </c>
      <c r="E105" s="102">
        <f>SUM(E5:E104)</f>
        <v>0</v>
      </c>
      <c r="F105" s="102">
        <f>SUM(F5:F104)</f>
        <v>0</v>
      </c>
      <c r="G105" s="102">
        <f>SUM(G5:G104)</f>
        <v>0</v>
      </c>
      <c r="H105" s="103">
        <f t="shared" si="10"/>
        <v>0</v>
      </c>
      <c r="I105" s="97" t="e">
        <f t="shared" si="10"/>
        <v>#DIV/0!</v>
      </c>
      <c r="J105" s="103">
        <f t="shared" si="10"/>
        <v>0</v>
      </c>
      <c r="K105" s="104">
        <f>SUM(K5:K104)</f>
        <v>0</v>
      </c>
      <c r="L105" s="104">
        <f>SUM(L5:L104)</f>
        <v>0</v>
      </c>
    </row>
    <row r="106" spans="1:12" x14ac:dyDescent="0.25">
      <c r="H106" s="5"/>
      <c r="J106" s="5"/>
    </row>
    <row r="107" spans="1:12" ht="13" x14ac:dyDescent="0.3">
      <c r="A107" s="168" t="s">
        <v>429</v>
      </c>
      <c r="H107" s="143"/>
      <c r="K107" s="142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3" x14ac:dyDescent="0.3"/>
  <cols>
    <col min="1" max="2" width="10.77734375" style="13" customWidth="1"/>
    <col min="3" max="3" width="32.77734375" style="13" customWidth="1"/>
    <col min="4" max="4" width="18.6640625" style="14" customWidth="1"/>
    <col min="5" max="5" width="18.33203125" style="14" hidden="1" customWidth="1"/>
    <col min="6" max="6" width="16.77734375" style="92" hidden="1" customWidth="1"/>
    <col min="7" max="7" width="16.77734375" style="15" customWidth="1"/>
    <col min="8" max="8" width="18.33203125" style="14" hidden="1" customWidth="1"/>
    <col min="9" max="10" width="9" style="14" customWidth="1"/>
    <col min="11" max="12" width="14.77734375" style="14" customWidth="1"/>
    <col min="13" max="16384" width="9" style="14"/>
  </cols>
  <sheetData>
    <row r="1" spans="1:11" x14ac:dyDescent="0.3">
      <c r="D1" s="23" t="s">
        <v>459</v>
      </c>
    </row>
    <row r="2" spans="1:11" ht="22.15" customHeight="1" x14ac:dyDescent="0.25">
      <c r="A2" s="201" t="s">
        <v>322</v>
      </c>
      <c r="B2" s="202"/>
      <c r="C2" s="202"/>
      <c r="D2" s="202"/>
      <c r="E2" s="202"/>
      <c r="F2" s="202"/>
      <c r="G2" s="202"/>
      <c r="H2" s="36"/>
    </row>
    <row r="3" spans="1:11" ht="13.5" hidden="1" thickBot="1" x14ac:dyDescent="0.35">
      <c r="F3" s="93"/>
    </row>
    <row r="4" spans="1:11" thickBot="1" x14ac:dyDescent="0.3">
      <c r="A4" s="203" t="s">
        <v>323</v>
      </c>
      <c r="B4" s="200"/>
      <c r="C4" s="200"/>
      <c r="D4" s="200"/>
      <c r="E4" s="200"/>
      <c r="F4" s="200"/>
      <c r="G4" s="200"/>
      <c r="H4" s="39"/>
      <c r="I4" s="39"/>
      <c r="J4" s="39"/>
    </row>
    <row r="5" spans="1:11" s="13" customFormat="1" x14ac:dyDescent="0.3">
      <c r="A5" s="16"/>
      <c r="B5" s="79"/>
      <c r="C5" s="17"/>
      <c r="D5" s="30" t="s">
        <v>460</v>
      </c>
      <c r="E5" s="30" t="str">
        <f>D5</f>
        <v>SFY 2017</v>
      </c>
      <c r="F5" s="30" t="str">
        <f>E5</f>
        <v>SFY 2017</v>
      </c>
      <c r="G5" s="49" t="str">
        <f>F5</f>
        <v>SFY 2017</v>
      </c>
      <c r="H5" s="46"/>
    </row>
    <row r="6" spans="1:11" s="13" customFormat="1" ht="28" customHeight="1" thickBot="1" x14ac:dyDescent="0.35">
      <c r="A6" s="18" t="s">
        <v>256</v>
      </c>
      <c r="B6" s="80"/>
      <c r="C6" s="19" t="s">
        <v>257</v>
      </c>
      <c r="D6" s="31" t="s">
        <v>427</v>
      </c>
      <c r="E6" s="31" t="s">
        <v>426</v>
      </c>
      <c r="F6" s="26" t="s">
        <v>283</v>
      </c>
      <c r="G6" s="96" t="s">
        <v>258</v>
      </c>
      <c r="H6" s="47" t="s">
        <v>259</v>
      </c>
      <c r="I6" s="54"/>
    </row>
    <row r="7" spans="1:11" s="21" customFormat="1" x14ac:dyDescent="0.3">
      <c r="A7" s="20"/>
      <c r="B7" s="81"/>
      <c r="C7" s="24"/>
      <c r="D7" s="32"/>
      <c r="E7" s="32"/>
      <c r="F7" s="25"/>
      <c r="G7" s="50"/>
      <c r="H7" s="48"/>
    </row>
    <row r="8" spans="1:11" x14ac:dyDescent="0.3">
      <c r="A8" s="83" t="s">
        <v>1</v>
      </c>
      <c r="B8" s="69">
        <v>536101</v>
      </c>
      <c r="C8" s="70" t="s">
        <v>2</v>
      </c>
      <c r="D8" s="146">
        <v>0.66879999999999995</v>
      </c>
      <c r="E8" s="77">
        <v>0</v>
      </c>
      <c r="F8" s="94">
        <v>0</v>
      </c>
      <c r="G8" s="78">
        <f>1-D8</f>
        <v>0.33120000000000005</v>
      </c>
      <c r="H8" s="82">
        <f>1-D8-E8-F8-G8</f>
        <v>0</v>
      </c>
      <c r="I8" s="134"/>
      <c r="J8" s="134"/>
      <c r="K8" s="66"/>
    </row>
    <row r="9" spans="1:11" x14ac:dyDescent="0.3">
      <c r="A9" s="83" t="s">
        <v>3</v>
      </c>
      <c r="B9" s="69">
        <v>536102</v>
      </c>
      <c r="C9" s="70" t="s">
        <v>4</v>
      </c>
      <c r="D9" s="146">
        <v>0.66879999999999995</v>
      </c>
      <c r="E9" s="77">
        <v>0</v>
      </c>
      <c r="F9" s="94">
        <v>0</v>
      </c>
      <c r="G9" s="78">
        <f t="shared" ref="G9:G38" si="0">1-D9</f>
        <v>0.33120000000000005</v>
      </c>
      <c r="H9" s="82">
        <f t="shared" ref="H9:H19" si="1">1-D9-E9-G9</f>
        <v>0</v>
      </c>
      <c r="J9" s="134"/>
      <c r="K9" s="66"/>
    </row>
    <row r="10" spans="1:11" x14ac:dyDescent="0.3">
      <c r="A10" s="83" t="s">
        <v>5</v>
      </c>
      <c r="B10" s="69">
        <v>536103</v>
      </c>
      <c r="C10" s="70" t="s">
        <v>6</v>
      </c>
      <c r="D10" s="146">
        <v>0.66879999999999995</v>
      </c>
      <c r="E10" s="77">
        <v>0</v>
      </c>
      <c r="F10" s="94">
        <v>0</v>
      </c>
      <c r="G10" s="78">
        <f t="shared" si="0"/>
        <v>0.33120000000000005</v>
      </c>
      <c r="H10" s="82">
        <f t="shared" si="1"/>
        <v>0</v>
      </c>
      <c r="J10" s="134"/>
      <c r="K10" s="66"/>
    </row>
    <row r="11" spans="1:11" x14ac:dyDescent="0.3">
      <c r="A11" s="83" t="s">
        <v>7</v>
      </c>
      <c r="B11" s="69">
        <v>536104</v>
      </c>
      <c r="C11" s="70" t="s">
        <v>8</v>
      </c>
      <c r="D11" s="146">
        <v>0.66879999999999995</v>
      </c>
      <c r="E11" s="77">
        <v>0</v>
      </c>
      <c r="F11" s="94">
        <v>0</v>
      </c>
      <c r="G11" s="78">
        <f t="shared" si="0"/>
        <v>0.33120000000000005</v>
      </c>
      <c r="H11" s="82">
        <f t="shared" si="1"/>
        <v>0</v>
      </c>
      <c r="J11" s="134"/>
      <c r="K11" s="66"/>
    </row>
    <row r="12" spans="1:11" s="22" customFormat="1" x14ac:dyDescent="0.3">
      <c r="A12" s="83" t="s">
        <v>9</v>
      </c>
      <c r="B12" s="69">
        <v>536105001</v>
      </c>
      <c r="C12" s="70" t="s">
        <v>10</v>
      </c>
      <c r="D12" s="146">
        <v>0.66879999999999995</v>
      </c>
      <c r="E12" s="77">
        <v>0</v>
      </c>
      <c r="F12" s="94">
        <v>0</v>
      </c>
      <c r="G12" s="78">
        <f t="shared" si="0"/>
        <v>0.33120000000000005</v>
      </c>
      <c r="H12" s="82">
        <f t="shared" si="1"/>
        <v>0</v>
      </c>
      <c r="J12" s="134"/>
      <c r="K12" s="66"/>
    </row>
    <row r="13" spans="1:11" s="22" customFormat="1" x14ac:dyDescent="0.3">
      <c r="A13" s="83" t="s">
        <v>11</v>
      </c>
      <c r="B13" s="69">
        <v>536105002</v>
      </c>
      <c r="C13" s="70" t="s">
        <v>12</v>
      </c>
      <c r="D13" s="146">
        <v>0.66879999999999995</v>
      </c>
      <c r="E13" s="77">
        <v>0</v>
      </c>
      <c r="F13" s="94">
        <v>0</v>
      </c>
      <c r="G13" s="78">
        <f t="shared" si="0"/>
        <v>0.33120000000000005</v>
      </c>
      <c r="H13" s="82">
        <f t="shared" si="1"/>
        <v>0</v>
      </c>
      <c r="J13" s="134"/>
      <c r="K13" s="66"/>
    </row>
    <row r="14" spans="1:11" s="22" customFormat="1" x14ac:dyDescent="0.3">
      <c r="A14" s="83" t="s">
        <v>13</v>
      </c>
      <c r="B14" s="69">
        <v>536106</v>
      </c>
      <c r="C14" s="70" t="s">
        <v>14</v>
      </c>
      <c r="D14" s="146">
        <v>0.66879999999999995</v>
      </c>
      <c r="E14" s="77">
        <v>0</v>
      </c>
      <c r="F14" s="94">
        <v>0</v>
      </c>
      <c r="G14" s="78">
        <f t="shared" si="0"/>
        <v>0.33120000000000005</v>
      </c>
      <c r="H14" s="82">
        <f t="shared" si="1"/>
        <v>0</v>
      </c>
      <c r="J14" s="134"/>
      <c r="K14" s="66"/>
    </row>
    <row r="15" spans="1:11" x14ac:dyDescent="0.3">
      <c r="A15" s="83" t="s">
        <v>15</v>
      </c>
      <c r="B15" s="69">
        <v>536107</v>
      </c>
      <c r="C15" s="70" t="s">
        <v>16</v>
      </c>
      <c r="D15" s="146">
        <v>0.66879999999999995</v>
      </c>
      <c r="E15" s="77">
        <v>0</v>
      </c>
      <c r="F15" s="94">
        <v>0</v>
      </c>
      <c r="G15" s="78">
        <f t="shared" si="0"/>
        <v>0.33120000000000005</v>
      </c>
      <c r="H15" s="82">
        <f t="shared" si="1"/>
        <v>0</v>
      </c>
      <c r="J15" s="134"/>
      <c r="K15" s="66"/>
    </row>
    <row r="16" spans="1:11" x14ac:dyDescent="0.3">
      <c r="A16" s="83" t="s">
        <v>17</v>
      </c>
      <c r="B16" s="69">
        <v>536108</v>
      </c>
      <c r="C16" s="70" t="s">
        <v>18</v>
      </c>
      <c r="D16" s="146">
        <v>0.66879999999999995</v>
      </c>
      <c r="E16" s="77">
        <v>0</v>
      </c>
      <c r="F16" s="94">
        <v>0</v>
      </c>
      <c r="G16" s="78">
        <f t="shared" si="0"/>
        <v>0.33120000000000005</v>
      </c>
      <c r="H16" s="82">
        <f t="shared" si="1"/>
        <v>0</v>
      </c>
      <c r="J16" s="134"/>
      <c r="K16" s="66"/>
    </row>
    <row r="17" spans="1:12" x14ac:dyDescent="0.3">
      <c r="A17" s="83" t="s">
        <v>19</v>
      </c>
      <c r="B17" s="69">
        <v>536109</v>
      </c>
      <c r="C17" s="72" t="s">
        <v>20</v>
      </c>
      <c r="D17" s="146">
        <v>0.66879999999999995</v>
      </c>
      <c r="E17" s="77">
        <v>0</v>
      </c>
      <c r="F17" s="94">
        <v>0</v>
      </c>
      <c r="G17" s="78">
        <f t="shared" si="0"/>
        <v>0.33120000000000005</v>
      </c>
      <c r="H17" s="82">
        <f t="shared" si="1"/>
        <v>0</v>
      </c>
      <c r="J17" s="134"/>
      <c r="K17" s="66"/>
    </row>
    <row r="18" spans="1:12" x14ac:dyDescent="0.3">
      <c r="A18" s="83" t="s">
        <v>21</v>
      </c>
      <c r="B18" s="69">
        <v>536110</v>
      </c>
      <c r="C18" s="72" t="s">
        <v>22</v>
      </c>
      <c r="D18" s="146">
        <v>0.66879999999999995</v>
      </c>
      <c r="E18" s="77">
        <v>0</v>
      </c>
      <c r="F18" s="94">
        <v>0</v>
      </c>
      <c r="G18" s="78">
        <f t="shared" si="0"/>
        <v>0.33120000000000005</v>
      </c>
      <c r="H18" s="85">
        <f>1-D18-E18-F18-G18</f>
        <v>0</v>
      </c>
      <c r="J18" s="134"/>
      <c r="K18" s="66"/>
      <c r="L18" s="67"/>
    </row>
    <row r="19" spans="1:12" x14ac:dyDescent="0.3">
      <c r="A19" s="83" t="s">
        <v>23</v>
      </c>
      <c r="B19" s="69">
        <v>536111</v>
      </c>
      <c r="C19" s="72" t="s">
        <v>24</v>
      </c>
      <c r="D19" s="146">
        <v>0.66879999999999995</v>
      </c>
      <c r="E19" s="77">
        <v>0</v>
      </c>
      <c r="F19" s="94">
        <v>0</v>
      </c>
      <c r="G19" s="78">
        <f t="shared" si="0"/>
        <v>0.33120000000000005</v>
      </c>
      <c r="H19" s="82">
        <f t="shared" si="1"/>
        <v>0</v>
      </c>
      <c r="J19" s="134"/>
      <c r="K19" s="66"/>
    </row>
    <row r="20" spans="1:12" x14ac:dyDescent="0.3">
      <c r="A20" s="83" t="s">
        <v>25</v>
      </c>
      <c r="B20" s="69">
        <v>536112</v>
      </c>
      <c r="C20" s="72" t="s">
        <v>26</v>
      </c>
      <c r="D20" s="146">
        <v>0.66879999999999995</v>
      </c>
      <c r="E20" s="77">
        <v>0</v>
      </c>
      <c r="F20" s="94">
        <v>0</v>
      </c>
      <c r="G20" s="78">
        <f t="shared" si="0"/>
        <v>0.33120000000000005</v>
      </c>
      <c r="H20" s="82">
        <f>1-D20-F20-E20-G20</f>
        <v>0</v>
      </c>
      <c r="J20" s="134"/>
      <c r="K20" s="66"/>
    </row>
    <row r="21" spans="1:12" x14ac:dyDescent="0.3">
      <c r="A21" s="83" t="s">
        <v>27</v>
      </c>
      <c r="B21" s="69">
        <v>536113</v>
      </c>
      <c r="C21" s="72" t="s">
        <v>28</v>
      </c>
      <c r="D21" s="146">
        <v>0.66879999999999995</v>
      </c>
      <c r="E21" s="77">
        <v>0</v>
      </c>
      <c r="F21" s="94">
        <v>0</v>
      </c>
      <c r="G21" s="78">
        <f t="shared" si="0"/>
        <v>0.33120000000000005</v>
      </c>
      <c r="H21" s="82">
        <f>1-D21-E21-G21</f>
        <v>0</v>
      </c>
      <c r="J21" s="134"/>
      <c r="K21" s="66"/>
    </row>
    <row r="22" spans="1:12" x14ac:dyDescent="0.3">
      <c r="A22" s="83" t="s">
        <v>29</v>
      </c>
      <c r="B22" s="69">
        <v>536114</v>
      </c>
      <c r="C22" s="72" t="s">
        <v>30</v>
      </c>
      <c r="D22" s="146">
        <v>0.66879999999999995</v>
      </c>
      <c r="E22" s="77">
        <v>0</v>
      </c>
      <c r="F22" s="94">
        <v>0</v>
      </c>
      <c r="G22" s="78">
        <f t="shared" si="0"/>
        <v>0.33120000000000005</v>
      </c>
      <c r="H22" s="82">
        <f>1-D22-F22-E22-G22</f>
        <v>0</v>
      </c>
      <c r="J22" s="134"/>
      <c r="K22" s="66"/>
    </row>
    <row r="23" spans="1:12" x14ac:dyDescent="0.3">
      <c r="A23" s="83" t="s">
        <v>31</v>
      </c>
      <c r="B23" s="69">
        <v>536115</v>
      </c>
      <c r="C23" s="70" t="s">
        <v>32</v>
      </c>
      <c r="D23" s="146">
        <v>0.66879999999999995</v>
      </c>
      <c r="E23" s="77">
        <v>0</v>
      </c>
      <c r="F23" s="94">
        <v>0</v>
      </c>
      <c r="G23" s="78">
        <f t="shared" si="0"/>
        <v>0.33120000000000005</v>
      </c>
      <c r="H23" s="82">
        <f>1-D23-F23-E23-G23</f>
        <v>0</v>
      </c>
      <c r="J23" s="134"/>
      <c r="K23" s="66"/>
    </row>
    <row r="24" spans="1:12" x14ac:dyDescent="0.3">
      <c r="A24" s="83" t="s">
        <v>33</v>
      </c>
      <c r="B24" s="69">
        <v>536116</v>
      </c>
      <c r="C24" s="70" t="s">
        <v>34</v>
      </c>
      <c r="D24" s="146">
        <v>0.66879999999999995</v>
      </c>
      <c r="E24" s="77">
        <v>0</v>
      </c>
      <c r="F24" s="94">
        <v>0</v>
      </c>
      <c r="G24" s="78">
        <f t="shared" si="0"/>
        <v>0.33120000000000005</v>
      </c>
      <c r="H24" s="82">
        <f t="shared" ref="H24:H55" si="2">1-D24-E24-G24</f>
        <v>0</v>
      </c>
      <c r="J24" s="134"/>
      <c r="K24" s="66"/>
    </row>
    <row r="25" spans="1:12" x14ac:dyDescent="0.3">
      <c r="A25" s="83" t="s">
        <v>35</v>
      </c>
      <c r="B25" s="69">
        <v>536117</v>
      </c>
      <c r="C25" s="70" t="s">
        <v>36</v>
      </c>
      <c r="D25" s="146">
        <v>0.66879999999999995</v>
      </c>
      <c r="E25" s="77">
        <v>0</v>
      </c>
      <c r="F25" s="94">
        <v>0</v>
      </c>
      <c r="G25" s="78">
        <f t="shared" si="0"/>
        <v>0.33120000000000005</v>
      </c>
      <c r="H25" s="82">
        <f t="shared" si="2"/>
        <v>0</v>
      </c>
      <c r="J25" s="134"/>
      <c r="K25" s="66"/>
    </row>
    <row r="26" spans="1:12" x14ac:dyDescent="0.3">
      <c r="A26" s="83" t="s">
        <v>37</v>
      </c>
      <c r="B26" s="69">
        <v>536118</v>
      </c>
      <c r="C26" s="70" t="s">
        <v>38</v>
      </c>
      <c r="D26" s="146">
        <v>0.66879999999999995</v>
      </c>
      <c r="E26" s="77">
        <v>0</v>
      </c>
      <c r="F26" s="94">
        <v>0</v>
      </c>
      <c r="G26" s="78">
        <f t="shared" si="0"/>
        <v>0.33120000000000005</v>
      </c>
      <c r="H26" s="82">
        <f t="shared" si="2"/>
        <v>0</v>
      </c>
      <c r="J26" s="134"/>
      <c r="K26" s="66"/>
    </row>
    <row r="27" spans="1:12" x14ac:dyDescent="0.3">
      <c r="A27" s="83" t="s">
        <v>39</v>
      </c>
      <c r="B27" s="69">
        <v>536119</v>
      </c>
      <c r="C27" s="70" t="s">
        <v>40</v>
      </c>
      <c r="D27" s="146">
        <v>0.66879999999999995</v>
      </c>
      <c r="E27" s="77">
        <v>0</v>
      </c>
      <c r="F27" s="94">
        <v>0</v>
      </c>
      <c r="G27" s="78">
        <f t="shared" si="0"/>
        <v>0.33120000000000005</v>
      </c>
      <c r="H27" s="82">
        <f t="shared" si="2"/>
        <v>0</v>
      </c>
      <c r="J27" s="134"/>
      <c r="K27" s="66"/>
    </row>
    <row r="28" spans="1:12" x14ac:dyDescent="0.3">
      <c r="A28" s="83" t="s">
        <v>41</v>
      </c>
      <c r="B28" s="69">
        <v>536120</v>
      </c>
      <c r="C28" s="70" t="s">
        <v>42</v>
      </c>
      <c r="D28" s="146">
        <v>0.66879999999999995</v>
      </c>
      <c r="E28" s="77">
        <v>0</v>
      </c>
      <c r="F28" s="94">
        <v>0</v>
      </c>
      <c r="G28" s="78">
        <f t="shared" si="0"/>
        <v>0.33120000000000005</v>
      </c>
      <c r="H28" s="82">
        <f t="shared" si="2"/>
        <v>0</v>
      </c>
      <c r="J28" s="134"/>
      <c r="K28" s="66"/>
    </row>
    <row r="29" spans="1:12" x14ac:dyDescent="0.3">
      <c r="A29" s="83" t="s">
        <v>43</v>
      </c>
      <c r="B29" s="69">
        <v>536121</v>
      </c>
      <c r="C29" s="70" t="s">
        <v>44</v>
      </c>
      <c r="D29" s="146">
        <v>0.66879999999999995</v>
      </c>
      <c r="E29" s="77">
        <v>0</v>
      </c>
      <c r="F29" s="94">
        <v>0</v>
      </c>
      <c r="G29" s="78">
        <f t="shared" si="0"/>
        <v>0.33120000000000005</v>
      </c>
      <c r="H29" s="82">
        <f t="shared" si="2"/>
        <v>0</v>
      </c>
      <c r="J29" s="134"/>
      <c r="K29" s="66"/>
    </row>
    <row r="30" spans="1:12" x14ac:dyDescent="0.3">
      <c r="A30" s="83" t="s">
        <v>45</v>
      </c>
      <c r="B30" s="69">
        <v>536122</v>
      </c>
      <c r="C30" s="70" t="s">
        <v>46</v>
      </c>
      <c r="D30" s="146">
        <v>0.66879999999999995</v>
      </c>
      <c r="E30" s="77">
        <v>0</v>
      </c>
      <c r="F30" s="94">
        <v>0</v>
      </c>
      <c r="G30" s="78">
        <f t="shared" si="0"/>
        <v>0.33120000000000005</v>
      </c>
      <c r="H30" s="82">
        <f t="shared" si="2"/>
        <v>0</v>
      </c>
      <c r="J30" s="134"/>
      <c r="K30" s="66"/>
    </row>
    <row r="31" spans="1:12" x14ac:dyDescent="0.3">
      <c r="A31" s="83" t="s">
        <v>47</v>
      </c>
      <c r="B31" s="71">
        <v>536123</v>
      </c>
      <c r="C31" s="72" t="s">
        <v>245</v>
      </c>
      <c r="D31" s="146">
        <v>0.66879999999999995</v>
      </c>
      <c r="E31" s="77">
        <v>0</v>
      </c>
      <c r="F31" s="94">
        <v>0</v>
      </c>
      <c r="G31" s="78">
        <f t="shared" si="0"/>
        <v>0.33120000000000005</v>
      </c>
      <c r="H31" s="82">
        <f t="shared" si="2"/>
        <v>0</v>
      </c>
      <c r="J31" s="134"/>
      <c r="K31" s="66"/>
    </row>
    <row r="32" spans="1:12" x14ac:dyDescent="0.3">
      <c r="A32" s="83" t="s">
        <v>48</v>
      </c>
      <c r="B32" s="69">
        <v>536124</v>
      </c>
      <c r="C32" s="70" t="s">
        <v>49</v>
      </c>
      <c r="D32" s="146">
        <v>0.66879999999999995</v>
      </c>
      <c r="E32" s="77">
        <v>0</v>
      </c>
      <c r="F32" s="94">
        <v>0</v>
      </c>
      <c r="G32" s="78">
        <f t="shared" si="0"/>
        <v>0.33120000000000005</v>
      </c>
      <c r="H32" s="82">
        <f t="shared" si="2"/>
        <v>0</v>
      </c>
      <c r="J32" s="134"/>
      <c r="K32" s="66"/>
    </row>
    <row r="33" spans="1:11" x14ac:dyDescent="0.3">
      <c r="A33" s="83" t="s">
        <v>50</v>
      </c>
      <c r="B33" s="69">
        <v>536125</v>
      </c>
      <c r="C33" s="70" t="s">
        <v>51</v>
      </c>
      <c r="D33" s="146">
        <v>0.66879999999999995</v>
      </c>
      <c r="E33" s="77">
        <v>0</v>
      </c>
      <c r="F33" s="94">
        <v>0</v>
      </c>
      <c r="G33" s="78">
        <f t="shared" si="0"/>
        <v>0.33120000000000005</v>
      </c>
      <c r="H33" s="82">
        <f t="shared" si="2"/>
        <v>0</v>
      </c>
      <c r="J33" s="134"/>
      <c r="K33" s="66"/>
    </row>
    <row r="34" spans="1:11" x14ac:dyDescent="0.3">
      <c r="A34" s="83" t="s">
        <v>52</v>
      </c>
      <c r="B34" s="69">
        <v>536126</v>
      </c>
      <c r="C34" s="70" t="s">
        <v>53</v>
      </c>
      <c r="D34" s="146">
        <v>0.66879999999999995</v>
      </c>
      <c r="E34" s="77">
        <v>0</v>
      </c>
      <c r="F34" s="94">
        <v>0</v>
      </c>
      <c r="G34" s="78">
        <f t="shared" si="0"/>
        <v>0.33120000000000005</v>
      </c>
      <c r="H34" s="82">
        <f t="shared" si="2"/>
        <v>0</v>
      </c>
      <c r="J34" s="134"/>
      <c r="K34" s="66"/>
    </row>
    <row r="35" spans="1:11" x14ac:dyDescent="0.3">
      <c r="A35" s="83" t="s">
        <v>54</v>
      </c>
      <c r="B35" s="69">
        <v>536127</v>
      </c>
      <c r="C35" s="70" t="s">
        <v>261</v>
      </c>
      <c r="D35" s="146">
        <v>0.66879999999999995</v>
      </c>
      <c r="E35" s="77">
        <v>0</v>
      </c>
      <c r="F35" s="94">
        <v>0</v>
      </c>
      <c r="G35" s="78">
        <f t="shared" si="0"/>
        <v>0.33120000000000005</v>
      </c>
      <c r="H35" s="82">
        <f t="shared" si="2"/>
        <v>0</v>
      </c>
      <c r="J35" s="134"/>
      <c r="K35" s="66"/>
    </row>
    <row r="36" spans="1:11" x14ac:dyDescent="0.3">
      <c r="A36" s="83" t="s">
        <v>55</v>
      </c>
      <c r="B36" s="69">
        <v>536128</v>
      </c>
      <c r="C36" s="70" t="s">
        <v>56</v>
      </c>
      <c r="D36" s="146">
        <v>0.66879999999999995</v>
      </c>
      <c r="E36" s="77">
        <v>0</v>
      </c>
      <c r="F36" s="94">
        <v>0</v>
      </c>
      <c r="G36" s="78">
        <f t="shared" si="0"/>
        <v>0.33120000000000005</v>
      </c>
      <c r="H36" s="82">
        <f t="shared" si="2"/>
        <v>0</v>
      </c>
      <c r="J36" s="134"/>
      <c r="K36" s="66"/>
    </row>
    <row r="37" spans="1:11" x14ac:dyDescent="0.3">
      <c r="A37" s="83" t="s">
        <v>57</v>
      </c>
      <c r="B37" s="69">
        <v>536129</v>
      </c>
      <c r="C37" s="70" t="s">
        <v>58</v>
      </c>
      <c r="D37" s="146">
        <v>0.66879999999999995</v>
      </c>
      <c r="E37" s="77">
        <v>0</v>
      </c>
      <c r="F37" s="94">
        <v>0</v>
      </c>
      <c r="G37" s="78">
        <f t="shared" si="0"/>
        <v>0.33120000000000005</v>
      </c>
      <c r="H37" s="82">
        <f t="shared" si="2"/>
        <v>0</v>
      </c>
      <c r="J37" s="134"/>
      <c r="K37" s="66"/>
    </row>
    <row r="38" spans="1:11" x14ac:dyDescent="0.3">
      <c r="A38" s="83" t="s">
        <v>59</v>
      </c>
      <c r="B38" s="69">
        <v>536130</v>
      </c>
      <c r="C38" s="70" t="s">
        <v>60</v>
      </c>
      <c r="D38" s="146">
        <v>0.66879999999999995</v>
      </c>
      <c r="E38" s="77">
        <v>0</v>
      </c>
      <c r="F38" s="94">
        <v>0</v>
      </c>
      <c r="G38" s="78">
        <f t="shared" si="0"/>
        <v>0.33120000000000005</v>
      </c>
      <c r="H38" s="82">
        <f t="shared" si="2"/>
        <v>0</v>
      </c>
      <c r="J38" s="134"/>
      <c r="K38" s="66"/>
    </row>
    <row r="39" spans="1:11" x14ac:dyDescent="0.3">
      <c r="A39" s="83" t="s">
        <v>61</v>
      </c>
      <c r="B39" s="69">
        <v>536132</v>
      </c>
      <c r="C39" s="70" t="s">
        <v>62</v>
      </c>
      <c r="D39" s="76">
        <v>0.9</v>
      </c>
      <c r="E39" s="77">
        <v>0</v>
      </c>
      <c r="F39" s="94">
        <v>0</v>
      </c>
      <c r="G39" s="78">
        <v>0.1</v>
      </c>
      <c r="H39" s="82">
        <f t="shared" si="2"/>
        <v>0</v>
      </c>
      <c r="J39" s="134"/>
      <c r="K39" s="66"/>
    </row>
    <row r="40" spans="1:11" x14ac:dyDescent="0.3">
      <c r="A40" s="83" t="s">
        <v>63</v>
      </c>
      <c r="B40" s="69">
        <v>536133</v>
      </c>
      <c r="C40" s="70" t="s">
        <v>64</v>
      </c>
      <c r="D40" s="76">
        <v>0.9</v>
      </c>
      <c r="E40" s="77">
        <v>0</v>
      </c>
      <c r="F40" s="94">
        <v>0</v>
      </c>
      <c r="G40" s="78">
        <v>0.1</v>
      </c>
      <c r="H40" s="82">
        <f t="shared" si="2"/>
        <v>0</v>
      </c>
      <c r="J40" s="134"/>
      <c r="K40" s="66"/>
    </row>
    <row r="41" spans="1:11" x14ac:dyDescent="0.3">
      <c r="A41" s="83" t="s">
        <v>65</v>
      </c>
      <c r="B41" s="69">
        <v>536134</v>
      </c>
      <c r="C41" s="70" t="s">
        <v>66</v>
      </c>
      <c r="D41" s="76">
        <v>0.9</v>
      </c>
      <c r="E41" s="77">
        <v>0</v>
      </c>
      <c r="F41" s="94">
        <v>0</v>
      </c>
      <c r="G41" s="78">
        <v>0.1</v>
      </c>
      <c r="H41" s="82">
        <f t="shared" si="2"/>
        <v>0</v>
      </c>
      <c r="J41" s="134"/>
      <c r="K41" s="66"/>
    </row>
    <row r="42" spans="1:11" x14ac:dyDescent="0.3">
      <c r="A42" s="83" t="s">
        <v>67</v>
      </c>
      <c r="B42" s="69">
        <v>536135</v>
      </c>
      <c r="C42" s="70" t="s">
        <v>68</v>
      </c>
      <c r="D42" s="76">
        <v>0.9</v>
      </c>
      <c r="E42" s="77">
        <v>0</v>
      </c>
      <c r="F42" s="94">
        <v>0</v>
      </c>
      <c r="G42" s="78">
        <v>0.1</v>
      </c>
      <c r="H42" s="82">
        <f t="shared" si="2"/>
        <v>0</v>
      </c>
      <c r="J42" s="134"/>
      <c r="K42" s="66"/>
    </row>
    <row r="43" spans="1:11" x14ac:dyDescent="0.3">
      <c r="A43" s="83" t="s">
        <v>69</v>
      </c>
      <c r="B43" s="69">
        <v>536136</v>
      </c>
      <c r="C43" s="70" t="s">
        <v>70</v>
      </c>
      <c r="D43" s="76">
        <v>0.9</v>
      </c>
      <c r="E43" s="77">
        <v>0</v>
      </c>
      <c r="F43" s="94">
        <v>0</v>
      </c>
      <c r="G43" s="78">
        <v>0.1</v>
      </c>
      <c r="H43" s="82">
        <f t="shared" si="2"/>
        <v>0</v>
      </c>
      <c r="J43" s="134"/>
      <c r="K43" s="66"/>
    </row>
    <row r="44" spans="1:11" x14ac:dyDescent="0.3">
      <c r="A44" s="83" t="s">
        <v>71</v>
      </c>
      <c r="B44" s="69">
        <v>536137</v>
      </c>
      <c r="C44" s="70" t="s">
        <v>72</v>
      </c>
      <c r="D44" s="76">
        <v>0.9</v>
      </c>
      <c r="E44" s="77">
        <v>0</v>
      </c>
      <c r="F44" s="94">
        <v>0</v>
      </c>
      <c r="G44" s="78">
        <v>0.1</v>
      </c>
      <c r="H44" s="82">
        <f t="shared" si="2"/>
        <v>0</v>
      </c>
      <c r="J44" s="134"/>
      <c r="K44" s="66"/>
    </row>
    <row r="45" spans="1:11" x14ac:dyDescent="0.3">
      <c r="A45" s="83" t="s">
        <v>73</v>
      </c>
      <c r="B45" s="69">
        <v>536138</v>
      </c>
      <c r="C45" s="70" t="s">
        <v>262</v>
      </c>
      <c r="D45" s="146">
        <v>0.66879999999999995</v>
      </c>
      <c r="E45" s="77">
        <v>0</v>
      </c>
      <c r="F45" s="94">
        <v>0</v>
      </c>
      <c r="G45" s="78">
        <f t="shared" ref="G45:G51" si="3">1-D45</f>
        <v>0.33120000000000005</v>
      </c>
      <c r="H45" s="82">
        <f t="shared" si="2"/>
        <v>0</v>
      </c>
      <c r="J45" s="134"/>
      <c r="K45" s="66"/>
    </row>
    <row r="46" spans="1:11" x14ac:dyDescent="0.3">
      <c r="A46" s="83" t="s">
        <v>74</v>
      </c>
      <c r="B46" s="69">
        <v>536139</v>
      </c>
      <c r="C46" s="70" t="s">
        <v>75</v>
      </c>
      <c r="D46" s="146">
        <v>0.66879999999999995</v>
      </c>
      <c r="E46" s="77">
        <v>0</v>
      </c>
      <c r="F46" s="94">
        <v>0</v>
      </c>
      <c r="G46" s="78">
        <f t="shared" si="3"/>
        <v>0.33120000000000005</v>
      </c>
      <c r="H46" s="82">
        <f t="shared" si="2"/>
        <v>0</v>
      </c>
      <c r="J46" s="134"/>
      <c r="K46" s="66"/>
    </row>
    <row r="47" spans="1:11" x14ac:dyDescent="0.3">
      <c r="A47" s="83" t="s">
        <v>248</v>
      </c>
      <c r="B47" s="69">
        <v>536140</v>
      </c>
      <c r="C47" s="70" t="s">
        <v>76</v>
      </c>
      <c r="D47" s="146">
        <v>0.66879999999999995</v>
      </c>
      <c r="E47" s="77">
        <v>0</v>
      </c>
      <c r="F47" s="94">
        <v>0</v>
      </c>
      <c r="G47" s="78">
        <f t="shared" si="3"/>
        <v>0.33120000000000005</v>
      </c>
      <c r="H47" s="82">
        <f t="shared" si="2"/>
        <v>0</v>
      </c>
      <c r="J47" s="134"/>
      <c r="K47" s="66"/>
    </row>
    <row r="48" spans="1:11" x14ac:dyDescent="0.3">
      <c r="A48" s="83" t="s">
        <v>249</v>
      </c>
      <c r="B48" s="69">
        <v>536141</v>
      </c>
      <c r="C48" s="70" t="s">
        <v>77</v>
      </c>
      <c r="D48" s="146">
        <v>0.66879999999999995</v>
      </c>
      <c r="E48" s="77">
        <v>0</v>
      </c>
      <c r="F48" s="94">
        <v>0</v>
      </c>
      <c r="G48" s="78">
        <f t="shared" si="3"/>
        <v>0.33120000000000005</v>
      </c>
      <c r="H48" s="82">
        <f t="shared" si="2"/>
        <v>0</v>
      </c>
      <c r="J48" s="134"/>
      <c r="K48" s="66"/>
    </row>
    <row r="49" spans="1:11" x14ac:dyDescent="0.3">
      <c r="A49" s="83" t="s">
        <v>0</v>
      </c>
      <c r="B49" s="69">
        <v>536142</v>
      </c>
      <c r="C49" s="70" t="s">
        <v>78</v>
      </c>
      <c r="D49" s="146">
        <v>0.66879999999999995</v>
      </c>
      <c r="E49" s="77">
        <v>0</v>
      </c>
      <c r="F49" s="94">
        <v>0</v>
      </c>
      <c r="G49" s="78">
        <f t="shared" si="3"/>
        <v>0.33120000000000005</v>
      </c>
      <c r="H49" s="82">
        <f t="shared" si="2"/>
        <v>0</v>
      </c>
      <c r="J49" s="134"/>
      <c r="K49" s="66"/>
    </row>
    <row r="50" spans="1:11" x14ac:dyDescent="0.3">
      <c r="A50" s="83" t="s">
        <v>79</v>
      </c>
      <c r="B50" s="69">
        <v>536143</v>
      </c>
      <c r="C50" s="70" t="s">
        <v>80</v>
      </c>
      <c r="D50" s="146">
        <v>0.66879999999999995</v>
      </c>
      <c r="E50" s="77">
        <v>0</v>
      </c>
      <c r="F50" s="94">
        <v>0</v>
      </c>
      <c r="G50" s="78">
        <f t="shared" si="3"/>
        <v>0.33120000000000005</v>
      </c>
      <c r="H50" s="82">
        <f t="shared" si="2"/>
        <v>0</v>
      </c>
      <c r="J50" s="134"/>
      <c r="K50" s="66"/>
    </row>
    <row r="51" spans="1:11" x14ac:dyDescent="0.3">
      <c r="A51" s="83" t="s">
        <v>81</v>
      </c>
      <c r="B51" s="69">
        <v>536144</v>
      </c>
      <c r="C51" s="70" t="s">
        <v>82</v>
      </c>
      <c r="D51" s="146">
        <v>0.66879999999999995</v>
      </c>
      <c r="E51" s="77">
        <v>0</v>
      </c>
      <c r="F51" s="94">
        <v>0</v>
      </c>
      <c r="G51" s="78">
        <f t="shared" si="3"/>
        <v>0.33120000000000005</v>
      </c>
      <c r="H51" s="82">
        <f t="shared" si="2"/>
        <v>0</v>
      </c>
      <c r="J51" s="134"/>
      <c r="K51" s="66"/>
    </row>
    <row r="52" spans="1:11" x14ac:dyDescent="0.3">
      <c r="A52" s="83" t="s">
        <v>83</v>
      </c>
      <c r="B52" s="69">
        <v>536145</v>
      </c>
      <c r="C52" s="70" t="s">
        <v>263</v>
      </c>
      <c r="D52" s="76">
        <v>1</v>
      </c>
      <c r="E52" s="77">
        <v>0</v>
      </c>
      <c r="F52" s="94">
        <v>0</v>
      </c>
      <c r="G52" s="78">
        <v>0</v>
      </c>
      <c r="H52" s="82">
        <f t="shared" si="2"/>
        <v>0</v>
      </c>
      <c r="J52" s="134"/>
      <c r="K52" s="66"/>
    </row>
    <row r="53" spans="1:11" x14ac:dyDescent="0.3">
      <c r="A53" s="83" t="s">
        <v>84</v>
      </c>
      <c r="B53" s="69">
        <v>536146</v>
      </c>
      <c r="C53" s="70" t="s">
        <v>264</v>
      </c>
      <c r="D53" s="146">
        <v>0.66879999999999995</v>
      </c>
      <c r="E53" s="77">
        <v>0</v>
      </c>
      <c r="F53" s="94">
        <v>0</v>
      </c>
      <c r="G53" s="78">
        <f>1-D53</f>
        <v>0.33120000000000005</v>
      </c>
      <c r="H53" s="82">
        <f t="shared" si="2"/>
        <v>0</v>
      </c>
      <c r="J53" s="134"/>
      <c r="K53" s="66"/>
    </row>
    <row r="54" spans="1:11" x14ac:dyDescent="0.3">
      <c r="A54" s="83" t="s">
        <v>85</v>
      </c>
      <c r="B54" s="69">
        <v>536147</v>
      </c>
      <c r="C54" s="70" t="s">
        <v>265</v>
      </c>
      <c r="D54" s="146">
        <v>0.66879999999999995</v>
      </c>
      <c r="E54" s="77">
        <v>0</v>
      </c>
      <c r="F54" s="94">
        <v>0</v>
      </c>
      <c r="G54" s="78">
        <f>1-D54</f>
        <v>0.33120000000000005</v>
      </c>
      <c r="H54" s="82">
        <f t="shared" si="2"/>
        <v>0</v>
      </c>
      <c r="J54" s="134"/>
      <c r="K54" s="66"/>
    </row>
    <row r="55" spans="1:11" x14ac:dyDescent="0.3">
      <c r="A55" s="83" t="s">
        <v>86</v>
      </c>
      <c r="B55" s="69">
        <v>536148</v>
      </c>
      <c r="C55" s="70" t="s">
        <v>266</v>
      </c>
      <c r="D55" s="76">
        <v>0.9</v>
      </c>
      <c r="E55" s="77">
        <v>0</v>
      </c>
      <c r="F55" s="94">
        <v>0</v>
      </c>
      <c r="G55" s="78">
        <v>0.1</v>
      </c>
      <c r="H55" s="82">
        <f t="shared" si="2"/>
        <v>0</v>
      </c>
      <c r="J55" s="134"/>
      <c r="K55" s="66"/>
    </row>
    <row r="56" spans="1:11" x14ac:dyDescent="0.3">
      <c r="A56" s="83" t="s">
        <v>87</v>
      </c>
      <c r="B56" s="69">
        <v>536149</v>
      </c>
      <c r="C56" s="70" t="s">
        <v>88</v>
      </c>
      <c r="D56" s="76">
        <v>0.9</v>
      </c>
      <c r="E56" s="77">
        <v>0</v>
      </c>
      <c r="F56" s="94">
        <v>0</v>
      </c>
      <c r="G56" s="78">
        <v>0.1</v>
      </c>
      <c r="H56" s="82">
        <f t="shared" ref="H56:H87" si="4">1-D56-E56-G56</f>
        <v>0</v>
      </c>
      <c r="J56" s="134"/>
      <c r="K56" s="66"/>
    </row>
    <row r="57" spans="1:11" x14ac:dyDescent="0.3">
      <c r="A57" s="83" t="s">
        <v>89</v>
      </c>
      <c r="B57" s="69">
        <v>536151</v>
      </c>
      <c r="C57" s="70" t="s">
        <v>267</v>
      </c>
      <c r="D57" s="146">
        <v>0.66879999999999995</v>
      </c>
      <c r="E57" s="77">
        <v>0</v>
      </c>
      <c r="F57" s="94">
        <v>0</v>
      </c>
      <c r="G57" s="78">
        <f t="shared" ref="G57:G74" si="5">1-D57</f>
        <v>0.33120000000000005</v>
      </c>
      <c r="H57" s="82">
        <f t="shared" si="4"/>
        <v>0</v>
      </c>
      <c r="J57" s="134"/>
      <c r="K57" s="66"/>
    </row>
    <row r="58" spans="1:11" x14ac:dyDescent="0.3">
      <c r="A58" s="83" t="s">
        <v>90</v>
      </c>
      <c r="B58" s="69">
        <v>536152</v>
      </c>
      <c r="C58" s="70" t="s">
        <v>268</v>
      </c>
      <c r="D58" s="146">
        <v>0.66879999999999995</v>
      </c>
      <c r="E58" s="77">
        <v>0</v>
      </c>
      <c r="F58" s="94">
        <v>0</v>
      </c>
      <c r="G58" s="78">
        <f t="shared" si="5"/>
        <v>0.33120000000000005</v>
      </c>
      <c r="H58" s="82">
        <f t="shared" si="4"/>
        <v>0</v>
      </c>
      <c r="J58" s="134"/>
      <c r="K58" s="66"/>
    </row>
    <row r="59" spans="1:11" x14ac:dyDescent="0.3">
      <c r="A59" s="83" t="s">
        <v>91</v>
      </c>
      <c r="B59" s="69">
        <v>536153</v>
      </c>
      <c r="C59" s="70" t="s">
        <v>92</v>
      </c>
      <c r="D59" s="146">
        <v>0.66879999999999995</v>
      </c>
      <c r="E59" s="77">
        <v>0</v>
      </c>
      <c r="F59" s="94">
        <v>0</v>
      </c>
      <c r="G59" s="78">
        <f t="shared" si="5"/>
        <v>0.33120000000000005</v>
      </c>
      <c r="H59" s="82">
        <f t="shared" si="4"/>
        <v>0</v>
      </c>
      <c r="J59" s="134"/>
      <c r="K59" s="66"/>
    </row>
    <row r="60" spans="1:11" x14ac:dyDescent="0.3">
      <c r="A60" s="83" t="s">
        <v>93</v>
      </c>
      <c r="B60" s="69">
        <v>536154</v>
      </c>
      <c r="C60" s="70" t="s">
        <v>94</v>
      </c>
      <c r="D60" s="146">
        <v>0.66879999999999995</v>
      </c>
      <c r="E60" s="77">
        <v>0</v>
      </c>
      <c r="F60" s="94">
        <v>0</v>
      </c>
      <c r="G60" s="78">
        <f t="shared" si="5"/>
        <v>0.33120000000000005</v>
      </c>
      <c r="H60" s="82">
        <f t="shared" si="4"/>
        <v>0</v>
      </c>
      <c r="J60" s="134"/>
      <c r="K60" s="66"/>
    </row>
    <row r="61" spans="1:11" x14ac:dyDescent="0.3">
      <c r="A61" s="83" t="s">
        <v>95</v>
      </c>
      <c r="B61" s="69">
        <v>536155</v>
      </c>
      <c r="C61" s="70" t="s">
        <v>96</v>
      </c>
      <c r="D61" s="146">
        <v>0.66879999999999995</v>
      </c>
      <c r="E61" s="77">
        <v>0</v>
      </c>
      <c r="F61" s="94">
        <v>0</v>
      </c>
      <c r="G61" s="78">
        <f t="shared" si="5"/>
        <v>0.33120000000000005</v>
      </c>
      <c r="H61" s="82">
        <f t="shared" si="4"/>
        <v>0</v>
      </c>
      <c r="J61" s="134"/>
      <c r="K61" s="66"/>
    </row>
    <row r="62" spans="1:11" x14ac:dyDescent="0.3">
      <c r="A62" s="83" t="s">
        <v>97</v>
      </c>
      <c r="B62" s="69">
        <v>536156</v>
      </c>
      <c r="C62" s="70" t="s">
        <v>269</v>
      </c>
      <c r="D62" s="146">
        <v>0.66879999999999995</v>
      </c>
      <c r="E62" s="77">
        <v>0</v>
      </c>
      <c r="F62" s="94">
        <v>0</v>
      </c>
      <c r="G62" s="78">
        <f t="shared" si="5"/>
        <v>0.33120000000000005</v>
      </c>
      <c r="H62" s="82">
        <f t="shared" si="4"/>
        <v>0</v>
      </c>
      <c r="J62" s="134"/>
      <c r="K62" s="66"/>
    </row>
    <row r="63" spans="1:11" x14ac:dyDescent="0.3">
      <c r="A63" s="83" t="s">
        <v>98</v>
      </c>
      <c r="B63" s="69">
        <v>536157</v>
      </c>
      <c r="C63" s="70" t="s">
        <v>99</v>
      </c>
      <c r="D63" s="146">
        <v>0.66879999999999995</v>
      </c>
      <c r="E63" s="77">
        <v>0</v>
      </c>
      <c r="F63" s="94">
        <v>0</v>
      </c>
      <c r="G63" s="78">
        <f t="shared" si="5"/>
        <v>0.33120000000000005</v>
      </c>
      <c r="H63" s="82">
        <f t="shared" si="4"/>
        <v>0</v>
      </c>
      <c r="J63" s="134"/>
      <c r="K63" s="66"/>
    </row>
    <row r="64" spans="1:11" x14ac:dyDescent="0.3">
      <c r="A64" s="83" t="s">
        <v>100</v>
      </c>
      <c r="B64" s="69">
        <v>536158</v>
      </c>
      <c r="C64" s="70" t="s">
        <v>270</v>
      </c>
      <c r="D64" s="146">
        <v>0.66879999999999995</v>
      </c>
      <c r="E64" s="77">
        <v>0</v>
      </c>
      <c r="F64" s="94">
        <v>0</v>
      </c>
      <c r="G64" s="78">
        <f t="shared" si="5"/>
        <v>0.33120000000000005</v>
      </c>
      <c r="H64" s="82">
        <f t="shared" si="4"/>
        <v>0</v>
      </c>
      <c r="J64" s="134"/>
      <c r="K64" s="66"/>
    </row>
    <row r="65" spans="1:11" x14ac:dyDescent="0.3">
      <c r="A65" s="83" t="s">
        <v>101</v>
      </c>
      <c r="B65" s="69">
        <v>536159</v>
      </c>
      <c r="C65" s="70" t="s">
        <v>102</v>
      </c>
      <c r="D65" s="146">
        <v>0.66879999999999995</v>
      </c>
      <c r="E65" s="77">
        <v>0</v>
      </c>
      <c r="F65" s="94">
        <v>0</v>
      </c>
      <c r="G65" s="78">
        <f t="shared" si="5"/>
        <v>0.33120000000000005</v>
      </c>
      <c r="H65" s="82">
        <f t="shared" si="4"/>
        <v>0</v>
      </c>
      <c r="J65" s="134"/>
      <c r="K65" s="66"/>
    </row>
    <row r="66" spans="1:11" x14ac:dyDescent="0.3">
      <c r="A66" s="83" t="s">
        <v>143</v>
      </c>
      <c r="B66" s="69">
        <v>536159</v>
      </c>
      <c r="C66" s="70" t="s">
        <v>284</v>
      </c>
      <c r="D66" s="146">
        <v>0.66879999999999995</v>
      </c>
      <c r="E66" s="77">
        <v>0</v>
      </c>
      <c r="F66" s="94">
        <v>0</v>
      </c>
      <c r="G66" s="78">
        <f t="shared" si="5"/>
        <v>0.33120000000000005</v>
      </c>
      <c r="H66" s="82">
        <f t="shared" si="4"/>
        <v>0</v>
      </c>
      <c r="J66" s="134"/>
      <c r="K66" s="66"/>
    </row>
    <row r="67" spans="1:11" x14ac:dyDescent="0.3">
      <c r="A67" s="83" t="s">
        <v>103</v>
      </c>
      <c r="B67" s="69">
        <v>536160</v>
      </c>
      <c r="C67" s="70" t="s">
        <v>104</v>
      </c>
      <c r="D67" s="146">
        <v>0.66879999999999995</v>
      </c>
      <c r="E67" s="77">
        <v>0</v>
      </c>
      <c r="F67" s="94">
        <v>0</v>
      </c>
      <c r="G67" s="78">
        <f t="shared" si="5"/>
        <v>0.33120000000000005</v>
      </c>
      <c r="H67" s="82">
        <f t="shared" si="4"/>
        <v>0</v>
      </c>
      <c r="J67" s="134"/>
      <c r="K67" s="66"/>
    </row>
    <row r="68" spans="1:11" x14ac:dyDescent="0.3">
      <c r="A68" s="83" t="s">
        <v>105</v>
      </c>
      <c r="B68" s="69">
        <v>536161</v>
      </c>
      <c r="C68" s="70" t="s">
        <v>106</v>
      </c>
      <c r="D68" s="146">
        <v>0.66879999999999995</v>
      </c>
      <c r="E68" s="77">
        <v>0</v>
      </c>
      <c r="F68" s="94">
        <v>0</v>
      </c>
      <c r="G68" s="78">
        <f t="shared" si="5"/>
        <v>0.33120000000000005</v>
      </c>
      <c r="H68" s="82">
        <f t="shared" si="4"/>
        <v>0</v>
      </c>
      <c r="J68" s="134"/>
      <c r="K68" s="66"/>
    </row>
    <row r="69" spans="1:11" x14ac:dyDescent="0.3">
      <c r="A69" s="83" t="s">
        <v>107</v>
      </c>
      <c r="B69" s="69">
        <v>536162</v>
      </c>
      <c r="C69" s="70" t="s">
        <v>108</v>
      </c>
      <c r="D69" s="146">
        <v>0.66879999999999995</v>
      </c>
      <c r="E69" s="77">
        <v>0</v>
      </c>
      <c r="F69" s="94">
        <v>0</v>
      </c>
      <c r="G69" s="78">
        <f t="shared" si="5"/>
        <v>0.33120000000000005</v>
      </c>
      <c r="H69" s="82">
        <f t="shared" si="4"/>
        <v>0</v>
      </c>
      <c r="J69" s="134"/>
      <c r="K69" s="66"/>
    </row>
    <row r="70" spans="1:11" x14ac:dyDescent="0.3">
      <c r="A70" s="83" t="s">
        <v>109</v>
      </c>
      <c r="B70" s="69">
        <v>536163</v>
      </c>
      <c r="C70" s="70" t="s">
        <v>271</v>
      </c>
      <c r="D70" s="146">
        <v>0.66879999999999995</v>
      </c>
      <c r="E70" s="77">
        <v>0</v>
      </c>
      <c r="F70" s="94">
        <v>0</v>
      </c>
      <c r="G70" s="78">
        <f t="shared" si="5"/>
        <v>0.33120000000000005</v>
      </c>
      <c r="H70" s="82">
        <f t="shared" si="4"/>
        <v>0</v>
      </c>
      <c r="J70" s="134"/>
      <c r="K70" s="66"/>
    </row>
    <row r="71" spans="1:11" x14ac:dyDescent="0.3">
      <c r="A71" s="83"/>
      <c r="B71" s="69">
        <v>536164</v>
      </c>
      <c r="C71" s="70" t="s">
        <v>246</v>
      </c>
      <c r="D71" s="146">
        <v>0.66879999999999995</v>
      </c>
      <c r="E71" s="77">
        <v>0</v>
      </c>
      <c r="F71" s="94">
        <v>0</v>
      </c>
      <c r="G71" s="78">
        <f t="shared" si="5"/>
        <v>0.33120000000000005</v>
      </c>
      <c r="H71" s="82">
        <f t="shared" si="4"/>
        <v>0</v>
      </c>
      <c r="J71" s="134"/>
      <c r="K71" s="66"/>
    </row>
    <row r="72" spans="1:11" x14ac:dyDescent="0.3">
      <c r="A72" s="83" t="s">
        <v>110</v>
      </c>
      <c r="B72" s="69">
        <v>536165</v>
      </c>
      <c r="C72" s="70" t="s">
        <v>272</v>
      </c>
      <c r="D72" s="146">
        <v>0.66879999999999995</v>
      </c>
      <c r="E72" s="77">
        <v>0</v>
      </c>
      <c r="F72" s="94">
        <v>0</v>
      </c>
      <c r="G72" s="78">
        <f t="shared" si="5"/>
        <v>0.33120000000000005</v>
      </c>
      <c r="H72" s="82">
        <f t="shared" si="4"/>
        <v>0</v>
      </c>
      <c r="J72" s="134"/>
      <c r="K72" s="66"/>
    </row>
    <row r="73" spans="1:11" x14ac:dyDescent="0.3">
      <c r="A73" s="83" t="s">
        <v>111</v>
      </c>
      <c r="B73" s="69">
        <v>536166</v>
      </c>
      <c r="C73" s="70" t="s">
        <v>112</v>
      </c>
      <c r="D73" s="146">
        <v>0.66879999999999995</v>
      </c>
      <c r="E73" s="77">
        <v>0</v>
      </c>
      <c r="F73" s="94">
        <v>0</v>
      </c>
      <c r="G73" s="78">
        <f t="shared" si="5"/>
        <v>0.33120000000000005</v>
      </c>
      <c r="H73" s="82">
        <f t="shared" si="4"/>
        <v>0</v>
      </c>
      <c r="J73" s="134"/>
      <c r="K73" s="66"/>
    </row>
    <row r="74" spans="1:11" x14ac:dyDescent="0.3">
      <c r="A74" s="83" t="s">
        <v>113</v>
      </c>
      <c r="B74" s="69">
        <v>536167</v>
      </c>
      <c r="C74" s="70" t="s">
        <v>273</v>
      </c>
      <c r="D74" s="146">
        <v>0.66879999999999995</v>
      </c>
      <c r="E74" s="77">
        <v>0</v>
      </c>
      <c r="F74" s="94">
        <v>0</v>
      </c>
      <c r="G74" s="78">
        <f t="shared" si="5"/>
        <v>0.33120000000000005</v>
      </c>
      <c r="H74" s="82">
        <f t="shared" si="4"/>
        <v>0</v>
      </c>
      <c r="J74" s="134"/>
      <c r="K74" s="66"/>
    </row>
    <row r="75" spans="1:11" x14ac:dyDescent="0.3">
      <c r="A75" s="83" t="s">
        <v>114</v>
      </c>
      <c r="B75" s="69">
        <v>536168</v>
      </c>
      <c r="C75" s="70" t="s">
        <v>274</v>
      </c>
      <c r="D75" s="76">
        <v>1</v>
      </c>
      <c r="E75" s="77">
        <v>0</v>
      </c>
      <c r="F75" s="94">
        <v>0</v>
      </c>
      <c r="G75" s="78">
        <v>0</v>
      </c>
      <c r="H75" s="82">
        <f t="shared" si="4"/>
        <v>0</v>
      </c>
      <c r="J75" s="134"/>
      <c r="K75" s="66"/>
    </row>
    <row r="76" spans="1:11" x14ac:dyDescent="0.3">
      <c r="A76" s="83" t="s">
        <v>115</v>
      </c>
      <c r="B76" s="69">
        <v>536169</v>
      </c>
      <c r="C76" s="70" t="s">
        <v>275</v>
      </c>
      <c r="D76" s="146">
        <v>0.66879999999999995</v>
      </c>
      <c r="E76" s="77">
        <v>0</v>
      </c>
      <c r="F76" s="94">
        <v>0</v>
      </c>
      <c r="G76" s="78">
        <f t="shared" ref="G76:G85" si="6">1-D76</f>
        <v>0.33120000000000005</v>
      </c>
      <c r="H76" s="82">
        <f t="shared" si="4"/>
        <v>0</v>
      </c>
      <c r="J76" s="134"/>
      <c r="K76" s="66"/>
    </row>
    <row r="77" spans="1:11" x14ac:dyDescent="0.3">
      <c r="A77" s="83" t="s">
        <v>116</v>
      </c>
      <c r="B77" s="69">
        <v>536170</v>
      </c>
      <c r="C77" s="70" t="s">
        <v>117</v>
      </c>
      <c r="D77" s="146">
        <v>0.66879999999999995</v>
      </c>
      <c r="E77" s="77">
        <v>0</v>
      </c>
      <c r="F77" s="94">
        <v>0</v>
      </c>
      <c r="G77" s="78">
        <f t="shared" si="6"/>
        <v>0.33120000000000005</v>
      </c>
      <c r="H77" s="82">
        <f t="shared" si="4"/>
        <v>0</v>
      </c>
      <c r="J77" s="134"/>
      <c r="K77" s="66"/>
    </row>
    <row r="78" spans="1:11" x14ac:dyDescent="0.3">
      <c r="A78" s="83" t="s">
        <v>118</v>
      </c>
      <c r="B78" s="69">
        <v>536171</v>
      </c>
      <c r="C78" s="70" t="s">
        <v>119</v>
      </c>
      <c r="D78" s="146">
        <v>0.66879999999999995</v>
      </c>
      <c r="E78" s="77">
        <v>0</v>
      </c>
      <c r="F78" s="94">
        <v>0</v>
      </c>
      <c r="G78" s="78">
        <f t="shared" si="6"/>
        <v>0.33120000000000005</v>
      </c>
      <c r="H78" s="82">
        <f t="shared" si="4"/>
        <v>0</v>
      </c>
      <c r="J78" s="134"/>
      <c r="K78" s="66"/>
    </row>
    <row r="79" spans="1:11" x14ac:dyDescent="0.3">
      <c r="A79" s="83" t="s">
        <v>120</v>
      </c>
      <c r="B79" s="69">
        <v>536172</v>
      </c>
      <c r="C79" s="70" t="s">
        <v>121</v>
      </c>
      <c r="D79" s="146">
        <v>0.66879999999999995</v>
      </c>
      <c r="E79" s="77">
        <v>0</v>
      </c>
      <c r="F79" s="94">
        <v>0</v>
      </c>
      <c r="G79" s="78">
        <f t="shared" si="6"/>
        <v>0.33120000000000005</v>
      </c>
      <c r="H79" s="82">
        <f t="shared" si="4"/>
        <v>0</v>
      </c>
      <c r="J79" s="134"/>
      <c r="K79" s="66"/>
    </row>
    <row r="80" spans="1:11" x14ac:dyDescent="0.3">
      <c r="A80" s="83" t="s">
        <v>250</v>
      </c>
      <c r="B80" s="69">
        <v>536173</v>
      </c>
      <c r="C80" s="70" t="s">
        <v>122</v>
      </c>
      <c r="D80" s="146">
        <v>0.66879999999999995</v>
      </c>
      <c r="E80" s="77">
        <v>0</v>
      </c>
      <c r="F80" s="94">
        <v>0</v>
      </c>
      <c r="G80" s="78">
        <f t="shared" si="6"/>
        <v>0.33120000000000005</v>
      </c>
      <c r="H80" s="82">
        <f t="shared" si="4"/>
        <v>0</v>
      </c>
      <c r="J80" s="134"/>
      <c r="K80" s="66"/>
    </row>
    <row r="81" spans="1:11" x14ac:dyDescent="0.3">
      <c r="A81" s="83" t="s">
        <v>251</v>
      </c>
      <c r="B81" s="69">
        <v>536174</v>
      </c>
      <c r="C81" s="70" t="s">
        <v>123</v>
      </c>
      <c r="D81" s="146">
        <v>0.66879999999999995</v>
      </c>
      <c r="E81" s="77">
        <v>0</v>
      </c>
      <c r="F81" s="94">
        <v>0</v>
      </c>
      <c r="G81" s="78">
        <f t="shared" si="6"/>
        <v>0.33120000000000005</v>
      </c>
      <c r="H81" s="82">
        <f t="shared" si="4"/>
        <v>0</v>
      </c>
      <c r="J81" s="134"/>
      <c r="K81" s="66"/>
    </row>
    <row r="82" spans="1:11" x14ac:dyDescent="0.3">
      <c r="A82" s="83" t="s">
        <v>252</v>
      </c>
      <c r="B82" s="69">
        <v>536175</v>
      </c>
      <c r="C82" s="70" t="s">
        <v>124</v>
      </c>
      <c r="D82" s="146">
        <v>0.66879999999999995</v>
      </c>
      <c r="E82" s="77">
        <v>0</v>
      </c>
      <c r="F82" s="94">
        <v>0</v>
      </c>
      <c r="G82" s="78">
        <f t="shared" si="6"/>
        <v>0.33120000000000005</v>
      </c>
      <c r="H82" s="82">
        <f t="shared" si="4"/>
        <v>0</v>
      </c>
      <c r="J82" s="134"/>
      <c r="K82" s="66"/>
    </row>
    <row r="83" spans="1:11" x14ac:dyDescent="0.3">
      <c r="A83" s="83" t="s">
        <v>253</v>
      </c>
      <c r="B83" s="69">
        <v>536176001</v>
      </c>
      <c r="C83" s="70" t="s">
        <v>125</v>
      </c>
      <c r="D83" s="146">
        <v>0.66879999999999995</v>
      </c>
      <c r="E83" s="77">
        <v>0</v>
      </c>
      <c r="F83" s="94">
        <v>0</v>
      </c>
      <c r="G83" s="78">
        <f t="shared" si="6"/>
        <v>0.33120000000000005</v>
      </c>
      <c r="H83" s="82">
        <f t="shared" si="4"/>
        <v>0</v>
      </c>
      <c r="J83" s="134"/>
      <c r="K83" s="66"/>
    </row>
    <row r="84" spans="1:11" x14ac:dyDescent="0.3">
      <c r="A84" s="83" t="s">
        <v>254</v>
      </c>
      <c r="B84" s="69">
        <v>536176002</v>
      </c>
      <c r="C84" s="70" t="s">
        <v>126</v>
      </c>
      <c r="D84" s="146">
        <v>0.66879999999999995</v>
      </c>
      <c r="E84" s="77">
        <v>0</v>
      </c>
      <c r="F84" s="94">
        <v>0</v>
      </c>
      <c r="G84" s="78">
        <f t="shared" si="6"/>
        <v>0.33120000000000005</v>
      </c>
      <c r="H84" s="82">
        <f t="shared" si="4"/>
        <v>0</v>
      </c>
      <c r="J84" s="134"/>
      <c r="K84" s="66"/>
    </row>
    <row r="85" spans="1:11" x14ac:dyDescent="0.3">
      <c r="A85" s="83" t="s">
        <v>127</v>
      </c>
      <c r="B85" s="69">
        <v>536177</v>
      </c>
      <c r="C85" s="70" t="s">
        <v>276</v>
      </c>
      <c r="D85" s="146">
        <v>0.66879999999999995</v>
      </c>
      <c r="E85" s="77">
        <v>0</v>
      </c>
      <c r="F85" s="94">
        <v>0</v>
      </c>
      <c r="G85" s="78">
        <f t="shared" si="6"/>
        <v>0.33120000000000005</v>
      </c>
      <c r="H85" s="82">
        <f t="shared" si="4"/>
        <v>0</v>
      </c>
      <c r="J85" s="134"/>
      <c r="K85" s="66"/>
    </row>
    <row r="86" spans="1:11" x14ac:dyDescent="0.3">
      <c r="A86" s="83" t="s">
        <v>128</v>
      </c>
      <c r="B86" s="69">
        <v>536178</v>
      </c>
      <c r="C86" s="70" t="s">
        <v>277</v>
      </c>
      <c r="D86" s="76">
        <v>0.9</v>
      </c>
      <c r="E86" s="77">
        <v>0</v>
      </c>
      <c r="F86" s="94">
        <v>0</v>
      </c>
      <c r="G86" s="78">
        <v>0.1</v>
      </c>
      <c r="H86" s="82">
        <f t="shared" si="4"/>
        <v>0</v>
      </c>
      <c r="J86" s="134"/>
      <c r="K86" s="66"/>
    </row>
    <row r="87" spans="1:11" x14ac:dyDescent="0.3">
      <c r="A87" s="83" t="s">
        <v>129</v>
      </c>
      <c r="B87" s="69">
        <v>536179</v>
      </c>
      <c r="C87" s="70" t="s">
        <v>130</v>
      </c>
      <c r="D87" s="146">
        <v>0.66879999999999995</v>
      </c>
      <c r="E87" s="77">
        <v>0</v>
      </c>
      <c r="F87" s="94">
        <v>0</v>
      </c>
      <c r="G87" s="78">
        <f>1-D87</f>
        <v>0.33120000000000005</v>
      </c>
      <c r="H87" s="82">
        <f t="shared" si="4"/>
        <v>0</v>
      </c>
      <c r="J87" s="134"/>
      <c r="K87" s="66"/>
    </row>
    <row r="88" spans="1:11" x14ac:dyDescent="0.3">
      <c r="A88" s="83" t="s">
        <v>131</v>
      </c>
      <c r="B88" s="69">
        <v>536181</v>
      </c>
      <c r="C88" s="70" t="s">
        <v>132</v>
      </c>
      <c r="D88" s="76">
        <v>1</v>
      </c>
      <c r="E88" s="77">
        <v>0</v>
      </c>
      <c r="F88" s="94">
        <v>0</v>
      </c>
      <c r="G88" s="78">
        <v>0</v>
      </c>
      <c r="H88" s="82">
        <f t="shared" ref="H88:H98" si="7">1-D88-E88-G88</f>
        <v>0</v>
      </c>
      <c r="J88" s="134"/>
      <c r="K88" s="66"/>
    </row>
    <row r="89" spans="1:11" x14ac:dyDescent="0.3">
      <c r="A89" s="83" t="s">
        <v>133</v>
      </c>
      <c r="B89" s="69">
        <v>536182</v>
      </c>
      <c r="C89" s="70" t="s">
        <v>134</v>
      </c>
      <c r="D89" s="76">
        <v>1</v>
      </c>
      <c r="E89" s="77">
        <v>0</v>
      </c>
      <c r="F89" s="94">
        <v>0</v>
      </c>
      <c r="G89" s="78">
        <v>0</v>
      </c>
      <c r="H89" s="82">
        <f t="shared" si="7"/>
        <v>0</v>
      </c>
      <c r="J89" s="134"/>
      <c r="K89" s="66"/>
    </row>
    <row r="90" spans="1:11" x14ac:dyDescent="0.3">
      <c r="A90" s="83" t="s">
        <v>135</v>
      </c>
      <c r="B90" s="69">
        <v>536183</v>
      </c>
      <c r="C90" s="70" t="s">
        <v>136</v>
      </c>
      <c r="D90" s="76">
        <v>1</v>
      </c>
      <c r="E90" s="77">
        <v>0</v>
      </c>
      <c r="F90" s="94">
        <v>0</v>
      </c>
      <c r="G90" s="78">
        <v>0</v>
      </c>
      <c r="H90" s="82">
        <f t="shared" si="7"/>
        <v>0</v>
      </c>
      <c r="J90" s="134"/>
      <c r="K90" s="66"/>
    </row>
    <row r="91" spans="1:11" x14ac:dyDescent="0.3">
      <c r="A91" s="83" t="s">
        <v>137</v>
      </c>
      <c r="B91" s="69">
        <v>536184</v>
      </c>
      <c r="C91" s="70" t="s">
        <v>278</v>
      </c>
      <c r="D91" s="146">
        <v>0.66879999999999995</v>
      </c>
      <c r="E91" s="77">
        <v>0</v>
      </c>
      <c r="F91" s="94">
        <v>0</v>
      </c>
      <c r="G91" s="78">
        <f>1-D91</f>
        <v>0.33120000000000005</v>
      </c>
      <c r="H91" s="82">
        <f t="shared" si="7"/>
        <v>0</v>
      </c>
      <c r="J91" s="134"/>
      <c r="K91" s="66"/>
    </row>
    <row r="92" spans="1:11" x14ac:dyDescent="0.3">
      <c r="A92" s="83" t="s">
        <v>138</v>
      </c>
      <c r="B92" s="69">
        <v>536185</v>
      </c>
      <c r="C92" s="70" t="s">
        <v>279</v>
      </c>
      <c r="D92" s="146">
        <v>0.66879999999999995</v>
      </c>
      <c r="E92" s="77">
        <v>0</v>
      </c>
      <c r="F92" s="94">
        <v>0</v>
      </c>
      <c r="G92" s="78">
        <f>1-D92</f>
        <v>0.33120000000000005</v>
      </c>
      <c r="H92" s="82">
        <f t="shared" si="7"/>
        <v>0</v>
      </c>
      <c r="J92" s="134"/>
      <c r="K92" s="66"/>
    </row>
    <row r="93" spans="1:11" x14ac:dyDescent="0.3">
      <c r="A93" s="83" t="s">
        <v>139</v>
      </c>
      <c r="B93" s="69">
        <v>536186</v>
      </c>
      <c r="C93" s="70" t="s">
        <v>280</v>
      </c>
      <c r="D93" s="76">
        <v>1</v>
      </c>
      <c r="E93" s="77">
        <v>0</v>
      </c>
      <c r="F93" s="94">
        <v>0</v>
      </c>
      <c r="G93" s="78">
        <v>0</v>
      </c>
      <c r="H93" s="82">
        <f t="shared" si="7"/>
        <v>0</v>
      </c>
      <c r="J93" s="134"/>
      <c r="K93" s="66"/>
    </row>
    <row r="94" spans="1:11" x14ac:dyDescent="0.3">
      <c r="A94" s="83" t="s">
        <v>140</v>
      </c>
      <c r="B94" s="69">
        <v>536187</v>
      </c>
      <c r="C94" s="70" t="s">
        <v>141</v>
      </c>
      <c r="D94" s="146">
        <v>0.66879999999999995</v>
      </c>
      <c r="E94" s="77">
        <v>0</v>
      </c>
      <c r="F94" s="94">
        <v>0</v>
      </c>
      <c r="G94" s="78">
        <f>1-D94</f>
        <v>0.33120000000000005</v>
      </c>
      <c r="H94" s="82">
        <f t="shared" si="7"/>
        <v>0</v>
      </c>
      <c r="J94" s="134"/>
      <c r="K94" s="66"/>
    </row>
    <row r="95" spans="1:11" x14ac:dyDescent="0.3">
      <c r="A95" s="84"/>
      <c r="B95" s="69">
        <v>536188</v>
      </c>
      <c r="C95" s="70" t="s">
        <v>281</v>
      </c>
      <c r="D95" s="146">
        <v>0.66879999999999995</v>
      </c>
      <c r="E95" s="77">
        <v>0</v>
      </c>
      <c r="F95" s="94">
        <v>0</v>
      </c>
      <c r="G95" s="78">
        <f>1-D95</f>
        <v>0.33120000000000005</v>
      </c>
      <c r="H95" s="82">
        <f t="shared" si="7"/>
        <v>0</v>
      </c>
      <c r="J95" s="134"/>
      <c r="K95" s="66"/>
    </row>
    <row r="96" spans="1:11" x14ac:dyDescent="0.3">
      <c r="A96" s="84" t="s">
        <v>142</v>
      </c>
      <c r="B96" s="73">
        <v>536189</v>
      </c>
      <c r="C96" s="74" t="s">
        <v>282</v>
      </c>
      <c r="D96" s="146">
        <v>0.66879999999999995</v>
      </c>
      <c r="E96" s="77">
        <v>0</v>
      </c>
      <c r="F96" s="94">
        <v>0</v>
      </c>
      <c r="G96" s="78">
        <f>1-D96</f>
        <v>0.33120000000000005</v>
      </c>
      <c r="H96" s="82">
        <f t="shared" si="7"/>
        <v>0</v>
      </c>
      <c r="J96" s="134"/>
      <c r="K96" s="66"/>
    </row>
    <row r="97" spans="1:11" x14ac:dyDescent="0.3">
      <c r="A97" s="84"/>
      <c r="B97" s="73">
        <v>536190</v>
      </c>
      <c r="C97" s="74" t="s">
        <v>285</v>
      </c>
      <c r="D97" s="76">
        <v>0</v>
      </c>
      <c r="E97" s="77">
        <v>0</v>
      </c>
      <c r="F97" s="94">
        <v>0</v>
      </c>
      <c r="G97" s="78">
        <v>1</v>
      </c>
      <c r="H97" s="82"/>
      <c r="J97" s="134"/>
      <c r="K97" s="66"/>
    </row>
    <row r="98" spans="1:11" x14ac:dyDescent="0.3">
      <c r="A98" s="84"/>
      <c r="B98" s="69">
        <v>536195</v>
      </c>
      <c r="C98" s="75" t="s">
        <v>317</v>
      </c>
      <c r="D98" s="76">
        <v>1</v>
      </c>
      <c r="E98" s="77">
        <v>0</v>
      </c>
      <c r="F98" s="94">
        <v>0</v>
      </c>
      <c r="G98" s="78">
        <v>0</v>
      </c>
      <c r="H98" s="82">
        <f t="shared" si="7"/>
        <v>0</v>
      </c>
      <c r="J98" s="134"/>
      <c r="K98" s="66"/>
    </row>
    <row r="99" spans="1:11" x14ac:dyDescent="0.3">
      <c r="A99" s="84" t="s">
        <v>31</v>
      </c>
      <c r="B99" s="184" t="s">
        <v>430</v>
      </c>
      <c r="C99" s="185" t="s">
        <v>431</v>
      </c>
      <c r="D99" s="146">
        <v>0.66879999999999995</v>
      </c>
      <c r="E99" s="77">
        <v>0</v>
      </c>
      <c r="F99" s="94">
        <v>0</v>
      </c>
      <c r="G99" s="78">
        <f t="shared" ref="G99:G110" si="8">1-D99</f>
        <v>0.33120000000000005</v>
      </c>
      <c r="H99" s="183"/>
      <c r="J99" s="134"/>
      <c r="K99" s="66"/>
    </row>
    <row r="100" spans="1:11" x14ac:dyDescent="0.3">
      <c r="A100" s="84" t="s">
        <v>31</v>
      </c>
      <c r="B100" s="184" t="s">
        <v>432</v>
      </c>
      <c r="C100" s="185" t="s">
        <v>444</v>
      </c>
      <c r="D100" s="146">
        <v>0.66879999999999995</v>
      </c>
      <c r="E100" s="77">
        <v>0</v>
      </c>
      <c r="F100" s="94">
        <v>0</v>
      </c>
      <c r="G100" s="78">
        <f t="shared" si="8"/>
        <v>0.33120000000000005</v>
      </c>
      <c r="H100" s="183"/>
      <c r="J100" s="134"/>
      <c r="K100" s="66"/>
    </row>
    <row r="101" spans="1:11" x14ac:dyDescent="0.3">
      <c r="A101" s="84" t="s">
        <v>31</v>
      </c>
      <c r="B101" s="184" t="s">
        <v>433</v>
      </c>
      <c r="C101" s="185" t="s">
        <v>445</v>
      </c>
      <c r="D101" s="146">
        <v>0.66879999999999995</v>
      </c>
      <c r="E101" s="77">
        <v>0</v>
      </c>
      <c r="F101" s="94">
        <v>0</v>
      </c>
      <c r="G101" s="78">
        <f t="shared" si="8"/>
        <v>0.33120000000000005</v>
      </c>
      <c r="H101" s="183"/>
      <c r="J101" s="134"/>
      <c r="K101" s="66"/>
    </row>
    <row r="102" spans="1:11" x14ac:dyDescent="0.3">
      <c r="A102" s="84" t="s">
        <v>31</v>
      </c>
      <c r="B102" s="184" t="s">
        <v>434</v>
      </c>
      <c r="C102" s="185" t="s">
        <v>446</v>
      </c>
      <c r="D102" s="146">
        <v>0.66879999999999995</v>
      </c>
      <c r="E102" s="77">
        <v>0</v>
      </c>
      <c r="F102" s="94">
        <v>0</v>
      </c>
      <c r="G102" s="78">
        <f t="shared" si="8"/>
        <v>0.33120000000000005</v>
      </c>
      <c r="H102" s="183"/>
      <c r="J102" s="134"/>
      <c r="K102" s="66"/>
    </row>
    <row r="103" spans="1:11" x14ac:dyDescent="0.3">
      <c r="A103" s="84" t="s">
        <v>31</v>
      </c>
      <c r="B103" s="184" t="s">
        <v>435</v>
      </c>
      <c r="C103" s="185" t="s">
        <v>447</v>
      </c>
      <c r="D103" s="146">
        <v>0.66879999999999995</v>
      </c>
      <c r="E103" s="77">
        <v>0</v>
      </c>
      <c r="F103" s="94">
        <v>0</v>
      </c>
      <c r="G103" s="78">
        <f t="shared" si="8"/>
        <v>0.33120000000000005</v>
      </c>
      <c r="H103" s="183"/>
      <c r="J103" s="134"/>
      <c r="K103" s="66"/>
    </row>
    <row r="104" spans="1:11" x14ac:dyDescent="0.3">
      <c r="A104" s="84" t="s">
        <v>31</v>
      </c>
      <c r="B104" s="184" t="s">
        <v>436</v>
      </c>
      <c r="C104" s="185" t="s">
        <v>448</v>
      </c>
      <c r="D104" s="146">
        <v>0.66879999999999995</v>
      </c>
      <c r="E104" s="77">
        <v>0</v>
      </c>
      <c r="F104" s="94">
        <v>0</v>
      </c>
      <c r="G104" s="78">
        <f t="shared" si="8"/>
        <v>0.33120000000000005</v>
      </c>
      <c r="H104" s="183"/>
      <c r="J104" s="134"/>
      <c r="K104" s="66"/>
    </row>
    <row r="105" spans="1:11" x14ac:dyDescent="0.3">
      <c r="A105" s="84" t="s">
        <v>48</v>
      </c>
      <c r="B105" s="184" t="s">
        <v>437</v>
      </c>
      <c r="C105" s="185" t="s">
        <v>449</v>
      </c>
      <c r="D105" s="146">
        <v>0.66879999999999995</v>
      </c>
      <c r="E105" s="77">
        <v>0</v>
      </c>
      <c r="F105" s="94">
        <v>0</v>
      </c>
      <c r="G105" s="78">
        <f t="shared" si="8"/>
        <v>0.33120000000000005</v>
      </c>
      <c r="H105" s="183"/>
      <c r="J105" s="134"/>
      <c r="K105" s="66"/>
    </row>
    <row r="106" spans="1:11" x14ac:dyDescent="0.3">
      <c r="A106" s="84" t="s">
        <v>48</v>
      </c>
      <c r="B106" s="184" t="s">
        <v>438</v>
      </c>
      <c r="C106" s="185" t="s">
        <v>450</v>
      </c>
      <c r="D106" s="146">
        <v>0.66879999999999995</v>
      </c>
      <c r="E106" s="77">
        <v>0</v>
      </c>
      <c r="F106" s="94">
        <v>0</v>
      </c>
      <c r="G106" s="78">
        <f t="shared" si="8"/>
        <v>0.33120000000000005</v>
      </c>
      <c r="H106" s="183"/>
      <c r="J106" s="134"/>
      <c r="K106" s="66"/>
    </row>
    <row r="107" spans="1:11" x14ac:dyDescent="0.3">
      <c r="A107" s="84" t="s">
        <v>52</v>
      </c>
      <c r="B107" s="184" t="s">
        <v>439</v>
      </c>
      <c r="C107" s="185" t="s">
        <v>451</v>
      </c>
      <c r="D107" s="146">
        <v>0.66879999999999995</v>
      </c>
      <c r="E107" s="77">
        <v>0</v>
      </c>
      <c r="F107" s="94">
        <v>0</v>
      </c>
      <c r="G107" s="78">
        <f t="shared" si="8"/>
        <v>0.33120000000000005</v>
      </c>
      <c r="H107" s="183"/>
      <c r="J107" s="134"/>
      <c r="K107" s="66"/>
    </row>
    <row r="108" spans="1:11" x14ac:dyDescent="0.3">
      <c r="A108" s="84" t="s">
        <v>52</v>
      </c>
      <c r="B108" s="184" t="s">
        <v>440</v>
      </c>
      <c r="C108" s="185" t="s">
        <v>452</v>
      </c>
      <c r="D108" s="146">
        <v>0.66879999999999995</v>
      </c>
      <c r="E108" s="77">
        <v>0</v>
      </c>
      <c r="F108" s="94">
        <v>0</v>
      </c>
      <c r="G108" s="78">
        <f t="shared" si="8"/>
        <v>0.33120000000000005</v>
      </c>
      <c r="H108" s="183"/>
      <c r="J108" s="134"/>
      <c r="K108" s="66"/>
    </row>
    <row r="109" spans="1:11" x14ac:dyDescent="0.3">
      <c r="A109" s="84" t="s">
        <v>127</v>
      </c>
      <c r="B109" s="184" t="s">
        <v>441</v>
      </c>
      <c r="C109" s="185" t="s">
        <v>453</v>
      </c>
      <c r="D109" s="146">
        <v>0.66879999999999995</v>
      </c>
      <c r="E109" s="77">
        <v>0</v>
      </c>
      <c r="F109" s="94">
        <v>0</v>
      </c>
      <c r="G109" s="78">
        <f t="shared" si="8"/>
        <v>0.33120000000000005</v>
      </c>
      <c r="H109" s="183"/>
      <c r="J109" s="134"/>
      <c r="K109" s="66"/>
    </row>
    <row r="110" spans="1:11" x14ac:dyDescent="0.3">
      <c r="A110" s="84" t="s">
        <v>127</v>
      </c>
      <c r="B110" s="184" t="s">
        <v>442</v>
      </c>
      <c r="C110" s="185" t="s">
        <v>454</v>
      </c>
      <c r="D110" s="146">
        <v>0.66879999999999995</v>
      </c>
      <c r="E110" s="77">
        <v>0</v>
      </c>
      <c r="F110" s="94">
        <v>0</v>
      </c>
      <c r="G110" s="78">
        <f t="shared" si="8"/>
        <v>0.33120000000000005</v>
      </c>
      <c r="H110" s="183"/>
      <c r="J110" s="134"/>
      <c r="K110" s="66"/>
    </row>
    <row r="111" spans="1:11" x14ac:dyDescent="0.3">
      <c r="A111" s="178"/>
      <c r="B111" s="179"/>
      <c r="C111" s="180"/>
      <c r="D111" s="181"/>
      <c r="E111" s="181"/>
      <c r="F111" s="182"/>
      <c r="G111" s="181"/>
      <c r="H111" s="183"/>
      <c r="J111" s="134"/>
      <c r="K111" s="66"/>
    </row>
    <row r="112" spans="1:11" x14ac:dyDescent="0.3">
      <c r="A112" s="23"/>
      <c r="B112" s="23"/>
      <c r="D112" s="22"/>
      <c r="E112" s="22"/>
      <c r="F112" s="95"/>
      <c r="G112" s="33"/>
      <c r="H112" s="22"/>
      <c r="K112" s="66"/>
    </row>
    <row r="113" spans="1:11" x14ac:dyDescent="0.3">
      <c r="A113" s="13" t="s">
        <v>461</v>
      </c>
      <c r="D113" s="34"/>
      <c r="E113" s="35"/>
      <c r="F113" s="95"/>
      <c r="G113" s="34"/>
      <c r="H113" s="22"/>
      <c r="K113" s="66"/>
    </row>
    <row r="114" spans="1:11" x14ac:dyDescent="0.3">
      <c r="D114" s="34"/>
      <c r="E114" s="35"/>
      <c r="F114" s="95"/>
      <c r="G114" s="34"/>
      <c r="H114" s="22"/>
      <c r="K114" s="66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110"/>
  <sheetViews>
    <sheetView workbookViewId="0">
      <pane ySplit="4" topLeftCell="A5" activePane="bottomLeft" state="frozen"/>
      <selection pane="bottomLeft" activeCell="A6" sqref="A6"/>
    </sheetView>
  </sheetViews>
  <sheetFormatPr defaultColWidth="8" defaultRowHeight="13" x14ac:dyDescent="0.3"/>
  <cols>
    <col min="1" max="1" width="39.33203125" style="116" customWidth="1"/>
    <col min="2" max="2" width="18.109375" style="116" customWidth="1"/>
    <col min="3" max="3" width="21.21875" style="117" customWidth="1"/>
    <col min="4" max="5" width="18.21875" style="116" bestFit="1" customWidth="1"/>
    <col min="6" max="6" width="13.77734375" style="116" bestFit="1" customWidth="1"/>
    <col min="7" max="16384" width="8" style="116"/>
  </cols>
  <sheetData>
    <row r="1" spans="1:69" s="6" customFormat="1" ht="14.15" customHeight="1" x14ac:dyDescent="0.3">
      <c r="A1" s="197" t="s">
        <v>462</v>
      </c>
      <c r="B1" s="198"/>
      <c r="C1" s="198"/>
      <c r="D1" s="198"/>
      <c r="E1" s="198"/>
      <c r="F1" s="19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s="6" customFormat="1" ht="14.15" customHeight="1" x14ac:dyDescent="0.3">
      <c r="A2" s="197" t="s">
        <v>471</v>
      </c>
      <c r="B2" s="204"/>
      <c r="C2" s="204"/>
      <c r="D2" s="204"/>
      <c r="E2" s="204"/>
      <c r="F2" s="204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69" s="6" customFormat="1" ht="14.15" customHeight="1" thickBot="1" x14ac:dyDescent="0.35">
      <c r="A3" s="110"/>
      <c r="B3" s="111"/>
      <c r="C3" s="111"/>
      <c r="D3" s="112"/>
      <c r="E3" s="112"/>
      <c r="F3" s="11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</row>
    <row r="4" spans="1:69" ht="66.650000000000006" customHeight="1" thickBot="1" x14ac:dyDescent="0.35">
      <c r="A4" s="113" t="s">
        <v>324</v>
      </c>
      <c r="B4" s="114" t="s">
        <v>472</v>
      </c>
      <c r="C4" s="115" t="s">
        <v>477</v>
      </c>
      <c r="D4" s="114" t="s">
        <v>320</v>
      </c>
      <c r="E4" s="114" t="s">
        <v>325</v>
      </c>
      <c r="F4" s="114" t="s">
        <v>321</v>
      </c>
    </row>
    <row r="5" spans="1:69" x14ac:dyDescent="0.3">
      <c r="A5" s="118" t="s">
        <v>326</v>
      </c>
      <c r="B5" s="132">
        <v>1.6793701432220427E-2</v>
      </c>
      <c r="C5" s="119">
        <f>+B5*C$106</f>
        <v>221830561.62867901</v>
      </c>
      <c r="D5" s="124">
        <f>B5*'SFY 2023 PROJECTED'!$E$57</f>
        <v>145873507.28523561</v>
      </c>
      <c r="E5" s="120">
        <f>B5*'SFY 2023 PROJECTED'!$F$57</f>
        <v>75957054.343443379</v>
      </c>
      <c r="F5" s="121">
        <f>C5-D5-E5</f>
        <v>0</v>
      </c>
    </row>
    <row r="6" spans="1:69" x14ac:dyDescent="0.3">
      <c r="A6" s="122" t="s">
        <v>327</v>
      </c>
      <c r="B6" s="133">
        <v>3.601827958503119E-3</v>
      </c>
      <c r="C6" s="123">
        <f t="shared" ref="C6:C69" si="0">+B6*C$106</f>
        <v>47577094.433254056</v>
      </c>
      <c r="D6" s="124">
        <f>B6*'SFY 2023 PROJECTED'!$E$57</f>
        <v>31286210.432252593</v>
      </c>
      <c r="E6" s="125">
        <f>B6*'SFY 2023 PROJECTED'!$F$57</f>
        <v>16290884.001001466</v>
      </c>
      <c r="F6" s="126">
        <f t="shared" ref="F6:F69" si="1">C6-D6-E6</f>
        <v>0</v>
      </c>
    </row>
    <row r="7" spans="1:69" x14ac:dyDescent="0.3">
      <c r="A7" s="122" t="s">
        <v>328</v>
      </c>
      <c r="B7" s="133">
        <v>1.3167115903097641E-3</v>
      </c>
      <c r="C7" s="123">
        <f t="shared" si="0"/>
        <v>17392644.067198172</v>
      </c>
      <c r="D7" s="124">
        <f>B7*'SFY 2023 PROJECTED'!$E$57</f>
        <v>11437224.755770236</v>
      </c>
      <c r="E7" s="125">
        <f>B7*'SFY 2023 PROJECTED'!$F$57</f>
        <v>5955419.311427936</v>
      </c>
      <c r="F7" s="126">
        <f t="shared" si="1"/>
        <v>0</v>
      </c>
    </row>
    <row r="8" spans="1:69" x14ac:dyDescent="0.3">
      <c r="A8" s="122" t="s">
        <v>329</v>
      </c>
      <c r="B8" s="133">
        <v>4.3124057276139709E-3</v>
      </c>
      <c r="C8" s="123">
        <f t="shared" si="0"/>
        <v>56963224.479623049</v>
      </c>
      <c r="D8" s="124">
        <f>B8*'SFY 2023 PROJECTED'!$E$57</f>
        <v>37458433.50037542</v>
      </c>
      <c r="E8" s="125">
        <f>B8*'SFY 2023 PROJECTED'!$F$57</f>
        <v>19504790.979247626</v>
      </c>
      <c r="F8" s="126">
        <f t="shared" si="1"/>
        <v>0</v>
      </c>
    </row>
    <row r="9" spans="1:69" x14ac:dyDescent="0.3">
      <c r="A9" s="122" t="s">
        <v>330</v>
      </c>
      <c r="B9" s="133">
        <v>3.2999222737432124E-3</v>
      </c>
      <c r="C9" s="123">
        <f t="shared" si="0"/>
        <v>43589176.231928378</v>
      </c>
      <c r="D9" s="124">
        <f>B9*'SFY 2023 PROJECTED'!$E$57</f>
        <v>28663796.23232029</v>
      </c>
      <c r="E9" s="125">
        <f>B9*'SFY 2023 PROJECTED'!$F$57</f>
        <v>14925379.999608086</v>
      </c>
      <c r="F9" s="126">
        <f t="shared" si="1"/>
        <v>0</v>
      </c>
    </row>
    <row r="10" spans="1:69" x14ac:dyDescent="0.3">
      <c r="A10" s="122" t="s">
        <v>331</v>
      </c>
      <c r="B10" s="133">
        <v>1.7027747252271761E-3</v>
      </c>
      <c r="C10" s="123">
        <f t="shared" si="0"/>
        <v>22492210.853502218</v>
      </c>
      <c r="D10" s="124">
        <f>B10*'SFY 2023 PROJECTED'!$E$57</f>
        <v>14790647.689435549</v>
      </c>
      <c r="E10" s="125">
        <f>B10*'SFY 2023 PROJECTED'!$F$57</f>
        <v>7701563.1640666677</v>
      </c>
      <c r="F10" s="126">
        <f t="shared" si="1"/>
        <v>0</v>
      </c>
    </row>
    <row r="11" spans="1:69" x14ac:dyDescent="0.3">
      <c r="A11" s="122" t="s">
        <v>332</v>
      </c>
      <c r="B11" s="133">
        <v>6.4594778457216975E-3</v>
      </c>
      <c r="C11" s="123">
        <f t="shared" si="0"/>
        <v>85324227.307940021</v>
      </c>
      <c r="D11" s="124">
        <f>B11*'SFY 2023 PROJECTED'!$E$57</f>
        <v>56108338.735787421</v>
      </c>
      <c r="E11" s="125">
        <f>B11*'SFY 2023 PROJECTED'!$F$57</f>
        <v>29215888.572152603</v>
      </c>
      <c r="F11" s="126">
        <f t="shared" si="1"/>
        <v>0</v>
      </c>
    </row>
    <row r="12" spans="1:69" x14ac:dyDescent="0.3">
      <c r="A12" s="122" t="s">
        <v>333</v>
      </c>
      <c r="B12" s="133">
        <v>3.1706449505491006E-3</v>
      </c>
      <c r="C12" s="123">
        <f t="shared" si="0"/>
        <v>41881532.36760547</v>
      </c>
      <c r="D12" s="124">
        <f>B12*'SFY 2023 PROJECTED'!$E$57</f>
        <v>27540867.101843387</v>
      </c>
      <c r="E12" s="125">
        <f>B12*'SFY 2023 PROJECTED'!$F$57</f>
        <v>14340665.265762081</v>
      </c>
      <c r="F12" s="126">
        <f t="shared" si="1"/>
        <v>0</v>
      </c>
    </row>
    <row r="13" spans="1:69" x14ac:dyDescent="0.3">
      <c r="A13" s="122" t="s">
        <v>334</v>
      </c>
      <c r="B13" s="133">
        <v>5.5924599909699382E-3</v>
      </c>
      <c r="C13" s="123">
        <f t="shared" si="0"/>
        <v>73871656.328401923</v>
      </c>
      <c r="D13" s="124">
        <f>B13*'SFY 2023 PROJECTED'!$E$57</f>
        <v>48577245.256365128</v>
      </c>
      <c r="E13" s="125">
        <f>B13*'SFY 2023 PROJECTED'!$F$57</f>
        <v>25294411.072036792</v>
      </c>
      <c r="F13" s="126">
        <f t="shared" si="1"/>
        <v>0</v>
      </c>
    </row>
    <row r="14" spans="1:69" x14ac:dyDescent="0.3">
      <c r="A14" s="122" t="s">
        <v>335</v>
      </c>
      <c r="B14" s="133">
        <v>1.0639019446130002E-2</v>
      </c>
      <c r="C14" s="123">
        <f t="shared" si="0"/>
        <v>140532429.28241184</v>
      </c>
      <c r="D14" s="124">
        <f>B14*'SFY 2023 PROJECTED'!$E$57</f>
        <v>92412687.396313474</v>
      </c>
      <c r="E14" s="125">
        <f>B14*'SFY 2023 PROJECTED'!$F$57</f>
        <v>48119741.88609837</v>
      </c>
      <c r="F14" s="126">
        <f t="shared" si="1"/>
        <v>0</v>
      </c>
    </row>
    <row r="15" spans="1:69" x14ac:dyDescent="0.3">
      <c r="A15" s="122" t="s">
        <v>336</v>
      </c>
      <c r="B15" s="133">
        <v>2.5216887531499595E-2</v>
      </c>
      <c r="C15" s="123">
        <f t="shared" si="0"/>
        <v>333093710.53288859</v>
      </c>
      <c r="D15" s="124">
        <f>B15*'SFY 2023 PROJECTED'!$E$57</f>
        <v>219039015.42393997</v>
      </c>
      <c r="E15" s="125">
        <f>B15*'SFY 2023 PROJECTED'!$F$57</f>
        <v>114054695.10894862</v>
      </c>
      <c r="F15" s="126">
        <f t="shared" si="1"/>
        <v>0</v>
      </c>
    </row>
    <row r="16" spans="1:69" x14ac:dyDescent="0.3">
      <c r="A16" s="122" t="s">
        <v>337</v>
      </c>
      <c r="B16" s="133">
        <v>1.0750195785570118E-2</v>
      </c>
      <c r="C16" s="123">
        <f t="shared" si="0"/>
        <v>142000974.49368399</v>
      </c>
      <c r="D16" s="124">
        <f>B16*'SFY 2023 PROJECTED'!$E$57</f>
        <v>93378387.699294224</v>
      </c>
      <c r="E16" s="125">
        <f>B16*'SFY 2023 PROJECTED'!$F$57</f>
        <v>48622586.794389769</v>
      </c>
      <c r="F16" s="126">
        <f t="shared" si="1"/>
        <v>0</v>
      </c>
    </row>
    <row r="17" spans="1:6" x14ac:dyDescent="0.3">
      <c r="A17" s="122" t="s">
        <v>338</v>
      </c>
      <c r="B17" s="133">
        <v>1.712897978036686E-2</v>
      </c>
      <c r="C17" s="123">
        <f t="shared" si="0"/>
        <v>226259304.42677131</v>
      </c>
      <c r="D17" s="124">
        <f>B17*'SFY 2023 PROJECTED'!$E$57</f>
        <v>148785803.2289449</v>
      </c>
      <c r="E17" s="125">
        <f>B17*'SFY 2023 PROJECTED'!$F$57</f>
        <v>77473501.197826415</v>
      </c>
      <c r="F17" s="126">
        <f t="shared" si="1"/>
        <v>0</v>
      </c>
    </row>
    <row r="18" spans="1:6" x14ac:dyDescent="0.3">
      <c r="A18" s="122" t="s">
        <v>339</v>
      </c>
      <c r="B18" s="133">
        <v>1.0745253586061347E-2</v>
      </c>
      <c r="C18" s="123">
        <f t="shared" si="0"/>
        <v>141935692.22716659</v>
      </c>
      <c r="D18" s="124">
        <f>B18*'SFY 2023 PROJECTED'!$E$57</f>
        <v>93335458.748880431</v>
      </c>
      <c r="E18" s="125">
        <f>B18*'SFY 2023 PROJECTED'!$F$57</f>
        <v>48600233.478286169</v>
      </c>
      <c r="F18" s="126">
        <f t="shared" si="1"/>
        <v>0</v>
      </c>
    </row>
    <row r="19" spans="1:6" x14ac:dyDescent="0.3">
      <c r="A19" s="122" t="s">
        <v>340</v>
      </c>
      <c r="B19" s="133">
        <v>6.017448009000573E-4</v>
      </c>
      <c r="C19" s="123">
        <f t="shared" si="0"/>
        <v>7948538.7828017483</v>
      </c>
      <c r="D19" s="124">
        <f>B19*'SFY 2023 PROJECTED'!$E$57</f>
        <v>5226877.764394151</v>
      </c>
      <c r="E19" s="125">
        <f>B19*'SFY 2023 PROJECTED'!$F$57</f>
        <v>2721661.0184075972</v>
      </c>
      <c r="F19" s="126">
        <f t="shared" si="1"/>
        <v>0</v>
      </c>
    </row>
    <row r="20" spans="1:6" x14ac:dyDescent="0.3">
      <c r="A20" s="122" t="s">
        <v>341</v>
      </c>
      <c r="B20" s="133">
        <v>5.5740461492401567E-3</v>
      </c>
      <c r="C20" s="123">
        <f t="shared" si="0"/>
        <v>73628425.086668506</v>
      </c>
      <c r="D20" s="124">
        <f>B20*'SFY 2023 PROJECTED'!$E$57</f>
        <v>48417298.880840972</v>
      </c>
      <c r="E20" s="125">
        <f>B20*'SFY 2023 PROJECTED'!$F$57</f>
        <v>25211126.205827542</v>
      </c>
      <c r="F20" s="126">
        <f t="shared" si="1"/>
        <v>0</v>
      </c>
    </row>
    <row r="21" spans="1:6" x14ac:dyDescent="0.3">
      <c r="A21" s="122" t="s">
        <v>342</v>
      </c>
      <c r="B21" s="133">
        <v>2.6828208799993059E-3</v>
      </c>
      <c r="C21" s="123">
        <f t="shared" si="0"/>
        <v>35437789.873861402</v>
      </c>
      <c r="D21" s="124">
        <f>B21*'SFY 2023 PROJECTED'!$E$57</f>
        <v>23303527.978216365</v>
      </c>
      <c r="E21" s="125">
        <f>B21*'SFY 2023 PROJECTED'!$F$57</f>
        <v>12134261.895645041</v>
      </c>
      <c r="F21" s="126">
        <f t="shared" si="1"/>
        <v>0</v>
      </c>
    </row>
    <row r="22" spans="1:6" x14ac:dyDescent="0.3">
      <c r="A22" s="122" t="s">
        <v>343</v>
      </c>
      <c r="B22" s="133">
        <v>1.6176517883223884E-2</v>
      </c>
      <c r="C22" s="123">
        <f t="shared" si="0"/>
        <v>213678090.06935924</v>
      </c>
      <c r="D22" s="124">
        <f>B22*'SFY 2023 PROJECTED'!$E$57</f>
        <v>140512525.41389295</v>
      </c>
      <c r="E22" s="125">
        <f>B22*'SFY 2023 PROJECTED'!$F$57</f>
        <v>73165564.655466273</v>
      </c>
      <c r="F22" s="126">
        <f t="shared" si="1"/>
        <v>0</v>
      </c>
    </row>
    <row r="23" spans="1:6" x14ac:dyDescent="0.3">
      <c r="A23" s="122" t="s">
        <v>344</v>
      </c>
      <c r="B23" s="133">
        <v>4.7278258797996079E-3</v>
      </c>
      <c r="C23" s="123">
        <f t="shared" si="0"/>
        <v>62450572.58112058</v>
      </c>
      <c r="D23" s="124">
        <f>B23*'SFY 2023 PROJECTED'!$E$57</f>
        <v>41066857.458658986</v>
      </c>
      <c r="E23" s="125">
        <f>B23*'SFY 2023 PROJECTED'!$F$57</f>
        <v>21383715.122461591</v>
      </c>
      <c r="F23" s="126">
        <f t="shared" si="1"/>
        <v>0</v>
      </c>
    </row>
    <row r="24" spans="1:6" x14ac:dyDescent="0.3">
      <c r="A24" s="122" t="s">
        <v>345</v>
      </c>
      <c r="B24" s="133">
        <v>3.6742836695967071E-3</v>
      </c>
      <c r="C24" s="123">
        <f t="shared" si="0"/>
        <v>48534172.963556997</v>
      </c>
      <c r="D24" s="124">
        <f>B24*'SFY 2023 PROJECTED'!$E$57</f>
        <v>31915575.479781009</v>
      </c>
      <c r="E24" s="125">
        <f>B24*'SFY 2023 PROJECTED'!$F$57</f>
        <v>16618597.483775992</v>
      </c>
      <c r="F24" s="126">
        <f t="shared" si="1"/>
        <v>0</v>
      </c>
    </row>
    <row r="25" spans="1:6" x14ac:dyDescent="0.3">
      <c r="A25" s="122" t="s">
        <v>346</v>
      </c>
      <c r="B25" s="133">
        <v>1.8474514919640122E-3</v>
      </c>
      <c r="C25" s="123">
        <f t="shared" si="0"/>
        <v>24403268.314502366</v>
      </c>
      <c r="D25" s="124">
        <f>B25*'SFY 2023 PROJECTED'!$E$57</f>
        <v>16047339.519510547</v>
      </c>
      <c r="E25" s="125">
        <f>B25*'SFY 2023 PROJECTED'!$F$57</f>
        <v>8355928.7949918201</v>
      </c>
      <c r="F25" s="126">
        <f t="shared" si="1"/>
        <v>0</v>
      </c>
    </row>
    <row r="26" spans="1:6" x14ac:dyDescent="0.3">
      <c r="A26" s="122" t="s">
        <v>347</v>
      </c>
      <c r="B26" s="133">
        <v>1.3005400237984298E-3</v>
      </c>
      <c r="C26" s="123">
        <f t="shared" si="0"/>
        <v>17179031.380554706</v>
      </c>
      <c r="D26" s="124">
        <f>B26*'SFY 2023 PROJECTED'!$E$57</f>
        <v>11296755.238979923</v>
      </c>
      <c r="E26" s="125">
        <f>B26*'SFY 2023 PROJECTED'!$F$57</f>
        <v>5882276.1415747833</v>
      </c>
      <c r="F26" s="126">
        <f t="shared" si="1"/>
        <v>0</v>
      </c>
    </row>
    <row r="27" spans="1:6" x14ac:dyDescent="0.3">
      <c r="A27" s="122" t="s">
        <v>348</v>
      </c>
      <c r="B27" s="133">
        <v>1.5478427163697916E-2</v>
      </c>
      <c r="C27" s="123">
        <f t="shared" si="0"/>
        <v>204456903.36402079</v>
      </c>
      <c r="D27" s="124">
        <f>B27*'SFY 2023 PROJECTED'!$E$57</f>
        <v>134448767.39892969</v>
      </c>
      <c r="E27" s="125">
        <f>B27*'SFY 2023 PROJECTED'!$F$57</f>
        <v>70008135.965091109</v>
      </c>
      <c r="F27" s="126">
        <f t="shared" si="1"/>
        <v>0</v>
      </c>
    </row>
    <row r="28" spans="1:6" x14ac:dyDescent="0.3">
      <c r="A28" s="122" t="s">
        <v>349</v>
      </c>
      <c r="B28" s="133">
        <v>8.7690109854887555E-3</v>
      </c>
      <c r="C28" s="123">
        <f t="shared" si="0"/>
        <v>115831202.53090219</v>
      </c>
      <c r="D28" s="124">
        <f>B28*'SFY 2023 PROJECTED'!$E$57</f>
        <v>76169413.457702309</v>
      </c>
      <c r="E28" s="125">
        <f>B28*'SFY 2023 PROJECTED'!$F$57</f>
        <v>39661789.073199891</v>
      </c>
      <c r="F28" s="126">
        <f t="shared" si="1"/>
        <v>0</v>
      </c>
    </row>
    <row r="29" spans="1:6" x14ac:dyDescent="0.3">
      <c r="A29" s="122" t="s">
        <v>350</v>
      </c>
      <c r="B29" s="133">
        <v>9.1543346828904925E-3</v>
      </c>
      <c r="C29" s="123">
        <f t="shared" si="0"/>
        <v>120921001.9743692</v>
      </c>
      <c r="D29" s="124">
        <f>B29*'SFY 2023 PROJECTED'!$E$57</f>
        <v>79516413.486669376</v>
      </c>
      <c r="E29" s="125">
        <f>B29*'SFY 2023 PROJECTED'!$F$57</f>
        <v>41404588.487699807</v>
      </c>
      <c r="F29" s="126">
        <f t="shared" si="1"/>
        <v>0</v>
      </c>
    </row>
    <row r="30" spans="1:6" x14ac:dyDescent="0.3">
      <c r="A30" s="122" t="s">
        <v>351</v>
      </c>
      <c r="B30" s="133">
        <v>4.0687383472109186E-2</v>
      </c>
      <c r="C30" s="123">
        <f t="shared" si="0"/>
        <v>537445849.16239357</v>
      </c>
      <c r="D30" s="124">
        <f>B30*'SFY 2023 PROJECTED'!$E$57</f>
        <v>353418890.605533</v>
      </c>
      <c r="E30" s="125">
        <f>B30*'SFY 2023 PROJECTED'!$F$57</f>
        <v>184026958.55686051</v>
      </c>
      <c r="F30" s="126">
        <f t="shared" si="1"/>
        <v>0</v>
      </c>
    </row>
    <row r="31" spans="1:6" x14ac:dyDescent="0.3">
      <c r="A31" s="122" t="s">
        <v>352</v>
      </c>
      <c r="B31" s="133">
        <v>1.4100819421129938E-3</v>
      </c>
      <c r="C31" s="123">
        <f t="shared" si="0"/>
        <v>18625987.274088759</v>
      </c>
      <c r="D31" s="124">
        <f>B31*'SFY 2023 PROJECTED'!$E$57</f>
        <v>12248258.627544424</v>
      </c>
      <c r="E31" s="125">
        <f>B31*'SFY 2023 PROJECTED'!$F$57</f>
        <v>6377728.6465443363</v>
      </c>
      <c r="F31" s="126">
        <f t="shared" si="1"/>
        <v>0</v>
      </c>
    </row>
    <row r="32" spans="1:6" x14ac:dyDescent="0.3">
      <c r="A32" s="122" t="s">
        <v>353</v>
      </c>
      <c r="B32" s="133">
        <v>2.1080963345254168E-3</v>
      </c>
      <c r="C32" s="123">
        <f t="shared" si="0"/>
        <v>27846165.762951899</v>
      </c>
      <c r="D32" s="124">
        <f>B32*'SFY 2023 PROJECTED'!$E$57</f>
        <v>18311353.649670836</v>
      </c>
      <c r="E32" s="125">
        <f>B32*'SFY 2023 PROJECTED'!$F$57</f>
        <v>9534812.1132810637</v>
      </c>
      <c r="F32" s="126">
        <f t="shared" si="1"/>
        <v>0</v>
      </c>
    </row>
    <row r="33" spans="1:6" x14ac:dyDescent="0.3">
      <c r="A33" s="122" t="s">
        <v>354</v>
      </c>
      <c r="B33" s="133">
        <v>1.7748377141060635E-2</v>
      </c>
      <c r="C33" s="123">
        <f t="shared" si="0"/>
        <v>234441018.56219134</v>
      </c>
      <c r="D33" s="124">
        <f>B33*'SFY 2023 PROJECTED'!$E$57</f>
        <v>154166014.71908528</v>
      </c>
      <c r="E33" s="125">
        <f>B33*'SFY 2023 PROJECTED'!$F$57</f>
        <v>80275003.843106091</v>
      </c>
      <c r="F33" s="126">
        <f t="shared" si="1"/>
        <v>0</v>
      </c>
    </row>
    <row r="34" spans="1:6" x14ac:dyDescent="0.3">
      <c r="A34" s="122" t="s">
        <v>355</v>
      </c>
      <c r="B34" s="133">
        <v>3.6130731863699347E-3</v>
      </c>
      <c r="C34" s="123">
        <f t="shared" si="0"/>
        <v>47725634.361953288</v>
      </c>
      <c r="D34" s="124">
        <f>B34*'SFY 2023 PROJECTED'!$E$57</f>
        <v>31383888.769322872</v>
      </c>
      <c r="E34" s="125">
        <f>B34*'SFY 2023 PROJECTED'!$F$57</f>
        <v>16341745.592630416</v>
      </c>
      <c r="F34" s="126">
        <f t="shared" si="1"/>
        <v>0</v>
      </c>
    </row>
    <row r="35" spans="1:6" x14ac:dyDescent="0.3">
      <c r="A35" s="122" t="s">
        <v>356</v>
      </c>
      <c r="B35" s="133">
        <v>6.6435673468930199E-3</v>
      </c>
      <c r="C35" s="123">
        <f t="shared" si="0"/>
        <v>87755893.584704265</v>
      </c>
      <c r="D35" s="124">
        <f>B35*'SFY 2023 PROJECTED'!$E$57</f>
        <v>57707377.595602363</v>
      </c>
      <c r="E35" s="125">
        <f>B35*'SFY 2023 PROJECTED'!$F$57</f>
        <v>30048515.989101905</v>
      </c>
      <c r="F35" s="126">
        <f t="shared" si="1"/>
        <v>0</v>
      </c>
    </row>
    <row r="36" spans="1:6" x14ac:dyDescent="0.3">
      <c r="A36" s="122" t="s">
        <v>357</v>
      </c>
      <c r="B36" s="133">
        <v>2.7376753078220028E-2</v>
      </c>
      <c r="C36" s="123">
        <f t="shared" si="0"/>
        <v>361623703.7095077</v>
      </c>
      <c r="D36" s="124">
        <f>B36*'SFY 2023 PROJECTED'!$E$57</f>
        <v>237800046.98307943</v>
      </c>
      <c r="E36" s="125">
        <f>B36*'SFY 2023 PROJECTED'!$F$57</f>
        <v>123823656.72642832</v>
      </c>
      <c r="F36" s="126">
        <f t="shared" si="1"/>
        <v>0</v>
      </c>
    </row>
    <row r="37" spans="1:6" x14ac:dyDescent="0.3">
      <c r="A37" s="122" t="s">
        <v>358</v>
      </c>
      <c r="B37" s="133">
        <v>9.2441377584172677E-3</v>
      </c>
      <c r="C37" s="123">
        <f t="shared" si="0"/>
        <v>122107224.48526049</v>
      </c>
      <c r="D37" s="124">
        <f>B37*'SFY 2023 PROJECTED'!$E$57</f>
        <v>80296461.270951062</v>
      </c>
      <c r="E37" s="125">
        <f>B37*'SFY 2023 PROJECTED'!$F$57</f>
        <v>41810763.214309424</v>
      </c>
      <c r="F37" s="126">
        <f t="shared" si="1"/>
        <v>0</v>
      </c>
    </row>
    <row r="38" spans="1:6" x14ac:dyDescent="0.3">
      <c r="A38" s="122" t="s">
        <v>359</v>
      </c>
      <c r="B38" s="133">
        <v>3.728082328634573E-2</v>
      </c>
      <c r="C38" s="123">
        <f t="shared" si="0"/>
        <v>492448076.49865204</v>
      </c>
      <c r="D38" s="124">
        <f>B38*'SFY 2023 PROJECTED'!$E$57</f>
        <v>323828815.77413499</v>
      </c>
      <c r="E38" s="125">
        <f>B38*'SFY 2023 PROJECTED'!$F$57</f>
        <v>168619260.72451708</v>
      </c>
      <c r="F38" s="126">
        <f t="shared" si="1"/>
        <v>0</v>
      </c>
    </row>
    <row r="39" spans="1:6" x14ac:dyDescent="0.3">
      <c r="A39" s="122" t="s">
        <v>360</v>
      </c>
      <c r="B39" s="133">
        <v>6.3618449754601616E-3</v>
      </c>
      <c r="C39" s="123">
        <f t="shared" si="0"/>
        <v>84034579.845113069</v>
      </c>
      <c r="D39" s="124">
        <f>B39*'SFY 2023 PROJECTED'!$E$57</f>
        <v>55260279.761483528</v>
      </c>
      <c r="E39" s="125">
        <f>B39*'SFY 2023 PROJECTED'!$F$57</f>
        <v>28774300.083629537</v>
      </c>
      <c r="F39" s="126">
        <f t="shared" si="1"/>
        <v>0</v>
      </c>
    </row>
    <row r="40" spans="1:6" x14ac:dyDescent="0.3">
      <c r="A40" s="122" t="s">
        <v>361</v>
      </c>
      <c r="B40" s="133">
        <v>2.6008601748050409E-2</v>
      </c>
      <c r="C40" s="123">
        <f t="shared" si="0"/>
        <v>343551584.27893007</v>
      </c>
      <c r="D40" s="124">
        <f>B40*'SFY 2023 PROJECTED'!$E$57</f>
        <v>225916006.18157429</v>
      </c>
      <c r="E40" s="125">
        <f>B40*'SFY 2023 PROJECTED'!$F$57</f>
        <v>117635578.09735577</v>
      </c>
      <c r="F40" s="126">
        <f t="shared" si="1"/>
        <v>0</v>
      </c>
    </row>
    <row r="41" spans="1:6" x14ac:dyDescent="0.3">
      <c r="A41" s="122" t="s">
        <v>362</v>
      </c>
      <c r="B41" s="133">
        <v>9.6536304433652296E-4</v>
      </c>
      <c r="C41" s="123">
        <f t="shared" si="0"/>
        <v>12751627.576865178</v>
      </c>
      <c r="D41" s="124">
        <f>B41*'SFY 2023 PROJECTED'!$E$57</f>
        <v>8385339.8042876823</v>
      </c>
      <c r="E41" s="125">
        <f>B41*'SFY 2023 PROJECTED'!$F$57</f>
        <v>4366287.7725774953</v>
      </c>
      <c r="F41" s="126">
        <f t="shared" si="1"/>
        <v>0</v>
      </c>
    </row>
    <row r="42" spans="1:6" x14ac:dyDescent="0.3">
      <c r="A42" s="122" t="s">
        <v>363</v>
      </c>
      <c r="B42" s="133">
        <v>1.4691332004096059E-3</v>
      </c>
      <c r="C42" s="123">
        <f t="shared" si="0"/>
        <v>19406004.344517626</v>
      </c>
      <c r="D42" s="124">
        <f>B42*'SFY 2023 PROJECTED'!$E$57</f>
        <v>12761189.870969193</v>
      </c>
      <c r="E42" s="125">
        <f>B42*'SFY 2023 PROJECTED'!$F$57</f>
        <v>6644814.4735484328</v>
      </c>
      <c r="F42" s="126">
        <f t="shared" si="1"/>
        <v>0</v>
      </c>
    </row>
    <row r="43" spans="1:6" x14ac:dyDescent="0.3">
      <c r="A43" s="122" t="s">
        <v>364</v>
      </c>
      <c r="B43" s="133">
        <v>5.5526396725660582E-3</v>
      </c>
      <c r="C43" s="123">
        <f t="shared" si="0"/>
        <v>73345663.673869088</v>
      </c>
      <c r="D43" s="124">
        <f>B43*'SFY 2023 PROJECTED'!$E$57</f>
        <v>48231357.869344883</v>
      </c>
      <c r="E43" s="125">
        <f>B43*'SFY 2023 PROJECTED'!$F$57</f>
        <v>25114305.804524194</v>
      </c>
      <c r="F43" s="126">
        <f t="shared" si="1"/>
        <v>0</v>
      </c>
    </row>
    <row r="44" spans="1:6" x14ac:dyDescent="0.3">
      <c r="A44" s="122" t="s">
        <v>365</v>
      </c>
      <c r="B44" s="133">
        <v>2.3098435700453792E-3</v>
      </c>
      <c r="C44" s="123">
        <f t="shared" si="0"/>
        <v>30511075.743819021</v>
      </c>
      <c r="D44" s="124">
        <f>B44*'SFY 2023 PROJECTED'!$E$57</f>
        <v>20063771.182468802</v>
      </c>
      <c r="E44" s="125">
        <f>B44*'SFY 2023 PROJECTED'!$F$57</f>
        <v>10447304.561350217</v>
      </c>
      <c r="F44" s="126">
        <f t="shared" si="1"/>
        <v>0</v>
      </c>
    </row>
    <row r="45" spans="1:6" x14ac:dyDescent="0.3">
      <c r="A45" s="122" t="s">
        <v>366</v>
      </c>
      <c r="B45" s="133">
        <v>5.0119249392964575E-2</v>
      </c>
      <c r="C45" s="123">
        <f t="shared" si="0"/>
        <v>662032803.55563426</v>
      </c>
      <c r="D45" s="124">
        <f>B45*'SFY 2023 PROJECTED'!$E$57</f>
        <v>435345996.88834077</v>
      </c>
      <c r="E45" s="125">
        <f>B45*'SFY 2023 PROJECTED'!$F$57</f>
        <v>226686806.66729352</v>
      </c>
      <c r="F45" s="126">
        <f t="shared" si="1"/>
        <v>0</v>
      </c>
    </row>
    <row r="46" spans="1:6" x14ac:dyDescent="0.3">
      <c r="A46" s="122" t="s">
        <v>367</v>
      </c>
      <c r="B46" s="133">
        <v>8.3162513892754784E-3</v>
      </c>
      <c r="C46" s="123">
        <f t="shared" si="0"/>
        <v>109850632.02260028</v>
      </c>
      <c r="D46" s="124">
        <f>B46*'SFY 2023 PROJECTED'!$E$57</f>
        <v>72236651.491959453</v>
      </c>
      <c r="E46" s="125">
        <f>B46*'SFY 2023 PROJECTED'!$F$57</f>
        <v>37613980.530640826</v>
      </c>
      <c r="F46" s="126">
        <f t="shared" si="1"/>
        <v>0</v>
      </c>
    </row>
    <row r="47" spans="1:6" x14ac:dyDescent="0.3">
      <c r="A47" s="122" t="s">
        <v>368</v>
      </c>
      <c r="B47" s="133">
        <v>1.2098264770759561E-2</v>
      </c>
      <c r="C47" s="123">
        <f t="shared" si="0"/>
        <v>159807823.16880891</v>
      </c>
      <c r="D47" s="124">
        <f>B47*'SFY 2023 PROJECTED'!$E$57</f>
        <v>105087989.16658863</v>
      </c>
      <c r="E47" s="125">
        <f>B47*'SFY 2023 PROJECTED'!$F$57</f>
        <v>54719834.002220273</v>
      </c>
      <c r="F47" s="126">
        <f t="shared" si="1"/>
        <v>0</v>
      </c>
    </row>
    <row r="48" spans="1:6" x14ac:dyDescent="0.3">
      <c r="A48" s="122" t="s">
        <v>369</v>
      </c>
      <c r="B48" s="133">
        <v>7.6599296937611555E-3</v>
      </c>
      <c r="C48" s="123">
        <f t="shared" si="0"/>
        <v>101181178.72115622</v>
      </c>
      <c r="D48" s="124">
        <f>B48*'SFY 2023 PROJECTED'!$E$57</f>
        <v>66535707.717385732</v>
      </c>
      <c r="E48" s="125">
        <f>B48*'SFY 2023 PROJECTED'!$F$57</f>
        <v>34645471.003770486</v>
      </c>
      <c r="F48" s="126">
        <f t="shared" si="1"/>
        <v>0</v>
      </c>
    </row>
    <row r="49" spans="1:6" x14ac:dyDescent="0.3">
      <c r="A49" s="122" t="s">
        <v>370</v>
      </c>
      <c r="B49" s="133">
        <v>1.024490391070507E-2</v>
      </c>
      <c r="C49" s="123">
        <f t="shared" si="0"/>
        <v>135326497.11059397</v>
      </c>
      <c r="D49" s="124">
        <f>B49*'SFY 2023 PROJECTED'!$E$57</f>
        <v>88989319.673595071</v>
      </c>
      <c r="E49" s="125">
        <f>B49*'SFY 2023 PROJECTED'!$F$57</f>
        <v>46337177.436998911</v>
      </c>
      <c r="F49" s="126">
        <f t="shared" si="1"/>
        <v>0</v>
      </c>
    </row>
    <row r="50" spans="1:6" x14ac:dyDescent="0.3">
      <c r="A50" s="122" t="s">
        <v>371</v>
      </c>
      <c r="B50" s="133">
        <v>3.3707931493799086E-3</v>
      </c>
      <c r="C50" s="123">
        <f t="shared" si="0"/>
        <v>44525320.429147556</v>
      </c>
      <c r="D50" s="124">
        <f>B50*'SFY 2023 PROJECTED'!$E$57</f>
        <v>29279395.076638542</v>
      </c>
      <c r="E50" s="125">
        <f>B50*'SFY 2023 PROJECTED'!$F$57</f>
        <v>15245925.352509016</v>
      </c>
      <c r="F50" s="126">
        <f t="shared" si="1"/>
        <v>0</v>
      </c>
    </row>
    <row r="51" spans="1:6" x14ac:dyDescent="0.3">
      <c r="A51" s="122" t="s">
        <v>372</v>
      </c>
      <c r="B51" s="133">
        <v>5.4137786372330434E-3</v>
      </c>
      <c r="C51" s="123">
        <f t="shared" si="0"/>
        <v>71511427.095316917</v>
      </c>
      <c r="D51" s="124">
        <f>B51*'SFY 2023 PROJECTED'!$E$57</f>
        <v>47025182.6654424</v>
      </c>
      <c r="E51" s="125">
        <f>B51*'SFY 2023 PROJECTED'!$F$57</f>
        <v>24486244.429874517</v>
      </c>
      <c r="F51" s="126">
        <f t="shared" si="1"/>
        <v>0</v>
      </c>
    </row>
    <row r="52" spans="1:6" x14ac:dyDescent="0.3">
      <c r="A52" s="122" t="s">
        <v>373</v>
      </c>
      <c r="B52" s="133">
        <v>5.1850810721610166E-4</v>
      </c>
      <c r="C52" s="123">
        <f t="shared" si="0"/>
        <v>6849052.6104085511</v>
      </c>
      <c r="D52" s="124">
        <f>B52*'SFY 2023 PROJECTED'!$E$57</f>
        <v>4503866.908716456</v>
      </c>
      <c r="E52" s="125">
        <f>B52*'SFY 2023 PROJECTED'!$F$57</f>
        <v>2345185.701692095</v>
      </c>
      <c r="F52" s="126">
        <f t="shared" si="1"/>
        <v>0</v>
      </c>
    </row>
    <row r="53" spans="1:6" x14ac:dyDescent="0.3">
      <c r="A53" s="122" t="s">
        <v>374</v>
      </c>
      <c r="B53" s="133">
        <v>1.456006076142367E-2</v>
      </c>
      <c r="C53" s="123">
        <f t="shared" si="0"/>
        <v>192326061.59458548</v>
      </c>
      <c r="D53" s="124">
        <f>B53*'SFY 2023 PROJECTED'!$E$57</f>
        <v>126471649.98896779</v>
      </c>
      <c r="E53" s="125">
        <f>B53*'SFY 2023 PROJECTED'!$F$57</f>
        <v>65854411.605617695</v>
      </c>
      <c r="F53" s="126">
        <f t="shared" si="1"/>
        <v>0</v>
      </c>
    </row>
    <row r="54" spans="1:6" x14ac:dyDescent="0.3">
      <c r="A54" s="122" t="s">
        <v>375</v>
      </c>
      <c r="B54" s="133">
        <v>4.625955906623006E-3</v>
      </c>
      <c r="C54" s="123">
        <f t="shared" si="0"/>
        <v>61104956.580141321</v>
      </c>
      <c r="D54" s="124">
        <f>B54*'SFY 2023 PROJECTED'!$E$57</f>
        <v>40181994.146404721</v>
      </c>
      <c r="E54" s="125">
        <f>B54*'SFY 2023 PROJECTED'!$F$57</f>
        <v>20922962.433736604</v>
      </c>
      <c r="F54" s="126">
        <f t="shared" si="1"/>
        <v>0</v>
      </c>
    </row>
    <row r="55" spans="1:6" x14ac:dyDescent="0.3">
      <c r="A55" s="122" t="s">
        <v>376</v>
      </c>
      <c r="B55" s="133">
        <v>1.849108062099606E-2</v>
      </c>
      <c r="C55" s="123">
        <f t="shared" si="0"/>
        <v>244251502.01889685</v>
      </c>
      <c r="D55" s="124">
        <f>B55*'SFY 2023 PROJECTED'!$E$57</f>
        <v>160617288.24734196</v>
      </c>
      <c r="E55" s="125">
        <f>B55*'SFY 2023 PROJECTED'!$F$57</f>
        <v>83634213.771554887</v>
      </c>
      <c r="F55" s="126">
        <f t="shared" si="1"/>
        <v>0</v>
      </c>
    </row>
    <row r="56" spans="1:6" x14ac:dyDescent="0.3">
      <c r="A56" s="122" t="s">
        <v>377</v>
      </c>
      <c r="B56" s="133">
        <v>1.3247804726558797E-3</v>
      </c>
      <c r="C56" s="123">
        <f t="shared" si="0"/>
        <v>17499227.163829889</v>
      </c>
      <c r="D56" s="124">
        <f>B56*'SFY 2023 PROJECTED'!$E$57</f>
        <v>11507312.709426573</v>
      </c>
      <c r="E56" s="125">
        <f>B56*'SFY 2023 PROJECTED'!$F$57</f>
        <v>5991914.4544033175</v>
      </c>
      <c r="F56" s="126">
        <f t="shared" si="1"/>
        <v>0</v>
      </c>
    </row>
    <row r="57" spans="1:6" x14ac:dyDescent="0.3">
      <c r="A57" s="122" t="s">
        <v>378</v>
      </c>
      <c r="B57" s="133">
        <v>6.6703874328004689E-3</v>
      </c>
      <c r="C57" s="123">
        <f t="shared" si="0"/>
        <v>88110164.18691732</v>
      </c>
      <c r="D57" s="124">
        <f>B57*'SFY 2023 PROJECTED'!$E$57</f>
        <v>57940342.318287298</v>
      </c>
      <c r="E57" s="125">
        <f>B57*'SFY 2023 PROJECTED'!$F$57</f>
        <v>30169821.868630014</v>
      </c>
      <c r="F57" s="126">
        <f t="shared" si="1"/>
        <v>0</v>
      </c>
    </row>
    <row r="58" spans="1:6" x14ac:dyDescent="0.3">
      <c r="A58" s="122" t="s">
        <v>379</v>
      </c>
      <c r="B58" s="133">
        <v>8.7140169563890649E-3</v>
      </c>
      <c r="C58" s="123">
        <f t="shared" si="0"/>
        <v>115104778.01926936</v>
      </c>
      <c r="D58" s="124">
        <f>B58*'SFY 2023 PROJECTED'!$E$57</f>
        <v>75691724.132517159</v>
      </c>
      <c r="E58" s="125">
        <f>B58*'SFY 2023 PROJECTED'!$F$57</f>
        <v>39413053.886752203</v>
      </c>
      <c r="F58" s="126">
        <f t="shared" si="1"/>
        <v>0</v>
      </c>
    </row>
    <row r="59" spans="1:6" x14ac:dyDescent="0.3">
      <c r="A59" s="122" t="s">
        <v>380</v>
      </c>
      <c r="B59" s="133">
        <v>7.9058340006773822E-3</v>
      </c>
      <c r="C59" s="123">
        <f t="shared" si="0"/>
        <v>104429366.18776675</v>
      </c>
      <c r="D59" s="124">
        <f>B59*'SFY 2023 PROJECTED'!$E$57</f>
        <v>68671682.555999517</v>
      </c>
      <c r="E59" s="125">
        <f>B59*'SFY 2023 PROJECTED'!$F$57</f>
        <v>35757683.631767236</v>
      </c>
      <c r="F59" s="126">
        <f t="shared" si="1"/>
        <v>0</v>
      </c>
    </row>
    <row r="60" spans="1:6" x14ac:dyDescent="0.3">
      <c r="A60" s="122" t="s">
        <v>381</v>
      </c>
      <c r="B60" s="133">
        <v>3.724682655068162E-3</v>
      </c>
      <c r="C60" s="123">
        <f t="shared" si="0"/>
        <v>49199900.843606032</v>
      </c>
      <c r="D60" s="124">
        <f>B60*'SFY 2023 PROJECTED'!$E$57</f>
        <v>32353351.321158864</v>
      </c>
      <c r="E60" s="125">
        <f>B60*'SFY 2023 PROJECTED'!$F$57</f>
        <v>16846549.522447169</v>
      </c>
      <c r="F60" s="126">
        <f t="shared" si="1"/>
        <v>0</v>
      </c>
    </row>
    <row r="61" spans="1:6" x14ac:dyDescent="0.3">
      <c r="A61" s="122" t="s">
        <v>382</v>
      </c>
      <c r="B61" s="133">
        <v>2.6210525578266447E-3</v>
      </c>
      <c r="C61" s="123">
        <f t="shared" si="0"/>
        <v>34621882.692605123</v>
      </c>
      <c r="D61" s="124">
        <f>B61*'SFY 2023 PROJECTED'!$E$57</f>
        <v>22766995.76518302</v>
      </c>
      <c r="E61" s="125">
        <f>B61*'SFY 2023 PROJECTED'!$F$57</f>
        <v>11854886.927422099</v>
      </c>
      <c r="F61" s="126">
        <f t="shared" si="1"/>
        <v>0</v>
      </c>
    </row>
    <row r="62" spans="1:6" x14ac:dyDescent="0.3">
      <c r="A62" s="122" t="s">
        <v>383</v>
      </c>
      <c r="B62" s="133">
        <v>3.4064080026442729E-3</v>
      </c>
      <c r="C62" s="123">
        <f t="shared" si="0"/>
        <v>44995762.453727029</v>
      </c>
      <c r="D62" s="124">
        <f>B62*'SFY 2023 PROJECTED'!$E$57</f>
        <v>29588752.937863477</v>
      </c>
      <c r="E62" s="125">
        <f>B62*'SFY 2023 PROJECTED'!$F$57</f>
        <v>15407009.515863551</v>
      </c>
      <c r="F62" s="126">
        <f t="shared" si="1"/>
        <v>0</v>
      </c>
    </row>
    <row r="63" spans="1:6" x14ac:dyDescent="0.3">
      <c r="A63" s="122" t="s">
        <v>384</v>
      </c>
      <c r="B63" s="133">
        <v>6.4432440853341259E-3</v>
      </c>
      <c r="C63" s="123">
        <f t="shared" si="0"/>
        <v>85109793.092906803</v>
      </c>
      <c r="D63" s="124">
        <f>B63*'SFY 2023 PROJECTED'!$E$57</f>
        <v>55967328.990334891</v>
      </c>
      <c r="E63" s="125">
        <f>B63*'SFY 2023 PROJECTED'!$F$57</f>
        <v>29142464.102571916</v>
      </c>
      <c r="F63" s="126">
        <f t="shared" si="1"/>
        <v>0</v>
      </c>
    </row>
    <row r="64" spans="1:6" x14ac:dyDescent="0.3">
      <c r="A64" s="122" t="s">
        <v>385</v>
      </c>
      <c r="B64" s="133">
        <v>8.3857363230278356E-2</v>
      </c>
      <c r="C64" s="123">
        <f t="shared" si="0"/>
        <v>1107684691.0224752</v>
      </c>
      <c r="D64" s="124">
        <f>B64*'SFY 2023 PROJECTED'!$E$57</f>
        <v>728402117.63103223</v>
      </c>
      <c r="E64" s="125">
        <f>B64*'SFY 2023 PROJECTED'!$F$57</f>
        <v>379282573.39144289</v>
      </c>
      <c r="F64" s="126">
        <f t="shared" si="1"/>
        <v>0</v>
      </c>
    </row>
    <row r="65" spans="1:6" x14ac:dyDescent="0.3">
      <c r="A65" s="122" t="s">
        <v>386</v>
      </c>
      <c r="B65" s="133">
        <v>1.9981409798184497E-3</v>
      </c>
      <c r="C65" s="123">
        <f t="shared" si="0"/>
        <v>26393748.72510165</v>
      </c>
      <c r="D65" s="124">
        <f>B65*'SFY 2023 PROJECTED'!$E$57</f>
        <v>17356259.068489116</v>
      </c>
      <c r="E65" s="125">
        <f>B65*'SFY 2023 PROJECTED'!$F$57</f>
        <v>9037489.6566125341</v>
      </c>
      <c r="F65" s="126">
        <f t="shared" si="1"/>
        <v>0</v>
      </c>
    </row>
    <row r="66" spans="1:6" x14ac:dyDescent="0.3">
      <c r="A66" s="122" t="s">
        <v>387</v>
      </c>
      <c r="B66" s="133">
        <v>3.3969122780600617E-3</v>
      </c>
      <c r="C66" s="123">
        <f t="shared" si="0"/>
        <v>44870331.980517268</v>
      </c>
      <c r="D66" s="124">
        <f>B66*'SFY 2023 PROJECTED'!$E$57</f>
        <v>29506271.142238844</v>
      </c>
      <c r="E66" s="125">
        <f>B66*'SFY 2023 PROJECTED'!$F$57</f>
        <v>15364060.838278426</v>
      </c>
      <c r="F66" s="126">
        <f t="shared" si="1"/>
        <v>0</v>
      </c>
    </row>
    <row r="67" spans="1:6" x14ac:dyDescent="0.3">
      <c r="A67" s="122" t="s">
        <v>388</v>
      </c>
      <c r="B67" s="133">
        <v>7.5728909739900593E-3</v>
      </c>
      <c r="C67" s="123">
        <f t="shared" si="0"/>
        <v>100031471.0067378</v>
      </c>
      <c r="D67" s="124">
        <f>B67*'SFY 2023 PROJECTED'!$E$57</f>
        <v>65779671.689600535</v>
      </c>
      <c r="E67" s="125">
        <f>B67*'SFY 2023 PROJECTED'!$F$57</f>
        <v>34251799.317137271</v>
      </c>
      <c r="F67" s="126">
        <f t="shared" si="1"/>
        <v>0</v>
      </c>
    </row>
    <row r="68" spans="1:6" x14ac:dyDescent="0.3">
      <c r="A68" s="122" t="s">
        <v>389</v>
      </c>
      <c r="B68" s="133">
        <v>1.1559749561226665E-2</v>
      </c>
      <c r="C68" s="123">
        <f t="shared" si="0"/>
        <v>152694493.69475541</v>
      </c>
      <c r="D68" s="124">
        <f>B68*'SFY 2023 PROJECTED'!$E$57</f>
        <v>100410336.49674354</v>
      </c>
      <c r="E68" s="125">
        <f>B68*'SFY 2023 PROJECTED'!$F$57</f>
        <v>52284157.198011853</v>
      </c>
      <c r="F68" s="126">
        <f t="shared" si="1"/>
        <v>0</v>
      </c>
    </row>
    <row r="69" spans="1:6" x14ac:dyDescent="0.3">
      <c r="A69" s="122" t="s">
        <v>390</v>
      </c>
      <c r="B69" s="133">
        <v>1.7218569830471431E-2</v>
      </c>
      <c r="C69" s="123">
        <f t="shared" si="0"/>
        <v>227442713.05239502</v>
      </c>
      <c r="D69" s="124">
        <f>B69*'SFY 2023 PROJECTED'!$E$57</f>
        <v>149564000.63106972</v>
      </c>
      <c r="E69" s="125">
        <f>B69*'SFY 2023 PROJECTED'!$F$57</f>
        <v>77878712.421325281</v>
      </c>
      <c r="F69" s="126">
        <f t="shared" si="1"/>
        <v>0</v>
      </c>
    </row>
    <row r="70" spans="1:6" x14ac:dyDescent="0.3">
      <c r="A70" s="122" t="s">
        <v>391</v>
      </c>
      <c r="B70" s="133">
        <v>2.7714833991124522E-3</v>
      </c>
      <c r="C70" s="123">
        <f t="shared" ref="C70:C104" si="2">+B70*C$106</f>
        <v>36608946.601260856</v>
      </c>
      <c r="D70" s="124">
        <f>B70*'SFY 2023 PROJECTED'!$E$57</f>
        <v>24073668.657445341</v>
      </c>
      <c r="E70" s="125">
        <f>B70*'SFY 2023 PROJECTED'!$F$57</f>
        <v>12535277.943815514</v>
      </c>
      <c r="F70" s="126">
        <f t="shared" ref="F70:F104" si="3">C70-D70-E70</f>
        <v>0</v>
      </c>
    </row>
    <row r="71" spans="1:6" x14ac:dyDescent="0.3">
      <c r="A71" s="122" t="s">
        <v>392</v>
      </c>
      <c r="B71" s="133">
        <v>1.3702968020791647E-2</v>
      </c>
      <c r="C71" s="123">
        <f t="shared" si="2"/>
        <v>181004592.96007213</v>
      </c>
      <c r="D71" s="124">
        <f>B71*'SFY 2023 PROJECTED'!$E$57</f>
        <v>119026768.07003415</v>
      </c>
      <c r="E71" s="125">
        <f>B71*'SFY 2023 PROJECTED'!$F$57</f>
        <v>61977824.890037999</v>
      </c>
      <c r="F71" s="126">
        <f t="shared" si="3"/>
        <v>0</v>
      </c>
    </row>
    <row r="72" spans="1:6" x14ac:dyDescent="0.3">
      <c r="A72" s="122" t="s">
        <v>393</v>
      </c>
      <c r="B72" s="133">
        <v>8.0517604945866753E-3</v>
      </c>
      <c r="C72" s="123">
        <f t="shared" si="2"/>
        <v>106356931.48545004</v>
      </c>
      <c r="D72" s="124">
        <f>B72*'SFY 2023 PROJECTED'!$E$57</f>
        <v>69939229.77054897</v>
      </c>
      <c r="E72" s="125">
        <f>B72*'SFY 2023 PROJECTED'!$F$57</f>
        <v>36417701.71490109</v>
      </c>
      <c r="F72" s="126">
        <f t="shared" si="3"/>
        <v>0</v>
      </c>
    </row>
    <row r="73" spans="1:6" x14ac:dyDescent="0.3">
      <c r="A73" s="122" t="s">
        <v>394</v>
      </c>
      <c r="B73" s="133">
        <v>1.2547628893135707E-3</v>
      </c>
      <c r="C73" s="123">
        <f t="shared" si="2"/>
        <v>16574354.234571574</v>
      </c>
      <c r="D73" s="124">
        <f>B73*'SFY 2023 PROJECTED'!$E$57</f>
        <v>10899125.73557798</v>
      </c>
      <c r="E73" s="125">
        <f>B73*'SFY 2023 PROJECTED'!$F$57</f>
        <v>5675228.4989935951</v>
      </c>
      <c r="F73" s="126">
        <f t="shared" si="3"/>
        <v>0</v>
      </c>
    </row>
    <row r="74" spans="1:6" x14ac:dyDescent="0.3">
      <c r="A74" s="122" t="s">
        <v>395</v>
      </c>
      <c r="B74" s="133">
        <v>4.1562602710561742E-3</v>
      </c>
      <c r="C74" s="123">
        <f t="shared" si="2"/>
        <v>54900675.346915096</v>
      </c>
      <c r="D74" s="124">
        <f>B74*'SFY 2023 PROJECTED'!$E$57</f>
        <v>36102122.297233552</v>
      </c>
      <c r="E74" s="125">
        <f>B74*'SFY 2023 PROJECTED'!$F$57</f>
        <v>18798553.049681541</v>
      </c>
      <c r="F74" s="126">
        <f t="shared" si="3"/>
        <v>0</v>
      </c>
    </row>
    <row r="75" spans="1:6" x14ac:dyDescent="0.3">
      <c r="A75" s="122" t="s">
        <v>396</v>
      </c>
      <c r="B75" s="133">
        <v>5.6837347965070636E-3</v>
      </c>
      <c r="C75" s="123">
        <f t="shared" si="2"/>
        <v>75077319.145295992</v>
      </c>
      <c r="D75" s="124">
        <f>B75*'SFY 2023 PROJECTED'!$E$57</f>
        <v>49370076.786937237</v>
      </c>
      <c r="E75" s="125">
        <f>B75*'SFY 2023 PROJECTED'!$F$57</f>
        <v>25707242.358358759</v>
      </c>
      <c r="F75" s="126">
        <f t="shared" si="3"/>
        <v>0</v>
      </c>
    </row>
    <row r="76" spans="1:6" x14ac:dyDescent="0.3">
      <c r="A76" s="122" t="s">
        <v>397</v>
      </c>
      <c r="B76" s="133">
        <v>1.489432186339704E-3</v>
      </c>
      <c r="C76" s="123">
        <f t="shared" si="2"/>
        <v>19674136.743294645</v>
      </c>
      <c r="D76" s="124">
        <f>B76*'SFY 2023 PROJECTED'!$E$57</f>
        <v>12937510.992546115</v>
      </c>
      <c r="E76" s="125">
        <f>B76*'SFY 2023 PROJECTED'!$F$57</f>
        <v>6736625.75074853</v>
      </c>
      <c r="F76" s="126">
        <f t="shared" si="3"/>
        <v>0</v>
      </c>
    </row>
    <row r="77" spans="1:6" x14ac:dyDescent="0.3">
      <c r="A77" s="122" t="s">
        <v>398</v>
      </c>
      <c r="B77" s="133">
        <v>4.7164372998319956E-3</v>
      </c>
      <c r="C77" s="123">
        <f t="shared" si="2"/>
        <v>62300139.092674635</v>
      </c>
      <c r="D77" s="124">
        <f>B77*'SFY 2023 PROJECTED'!$E$57</f>
        <v>40967933.936076492</v>
      </c>
      <c r="E77" s="125">
        <f>B77*'SFY 2023 PROJECTED'!$F$57</f>
        <v>21332205.156598147</v>
      </c>
      <c r="F77" s="126">
        <f t="shared" si="3"/>
        <v>0</v>
      </c>
    </row>
    <row r="78" spans="1:6" x14ac:dyDescent="0.3">
      <c r="A78" s="122" t="s">
        <v>399</v>
      </c>
      <c r="B78" s="133">
        <v>1.942015547952641E-2</v>
      </c>
      <c r="C78" s="123">
        <f t="shared" si="2"/>
        <v>256523793.41901988</v>
      </c>
      <c r="D78" s="124">
        <f>B78*'SFY 2023 PROJECTED'!$E$57</f>
        <v>168687421.48695838</v>
      </c>
      <c r="E78" s="125">
        <f>B78*'SFY 2023 PROJECTED'!$F$57</f>
        <v>87836371.932061493</v>
      </c>
      <c r="F78" s="126">
        <f t="shared" si="3"/>
        <v>0</v>
      </c>
    </row>
    <row r="79" spans="1:6" x14ac:dyDescent="0.3">
      <c r="A79" s="122" t="s">
        <v>400</v>
      </c>
      <c r="B79" s="133">
        <v>2.1629684507502686E-3</v>
      </c>
      <c r="C79" s="123">
        <f t="shared" si="2"/>
        <v>28570979.9088411</v>
      </c>
      <c r="D79" s="124">
        <f>B79*'SFY 2023 PROJECTED'!$E$57</f>
        <v>18787984.0148222</v>
      </c>
      <c r="E79" s="125">
        <f>B79*'SFY 2023 PROJECTED'!$F$57</f>
        <v>9782995.8940188959</v>
      </c>
      <c r="F79" s="126">
        <f t="shared" si="3"/>
        <v>0</v>
      </c>
    </row>
    <row r="80" spans="1:6" x14ac:dyDescent="0.3">
      <c r="A80" s="122" t="s">
        <v>401</v>
      </c>
      <c r="B80" s="133">
        <v>1.5046394796055747E-2</v>
      </c>
      <c r="C80" s="123">
        <f t="shared" si="2"/>
        <v>198750121.97680646</v>
      </c>
      <c r="D80" s="124">
        <f>B80*'SFY 2023 PROJECTED'!$E$57</f>
        <v>130696046.35746868</v>
      </c>
      <c r="E80" s="125">
        <f>B80*'SFY 2023 PROJECTED'!$F$57</f>
        <v>68054075.619337782</v>
      </c>
      <c r="F80" s="126">
        <f t="shared" si="3"/>
        <v>0</v>
      </c>
    </row>
    <row r="81" spans="1:6" x14ac:dyDescent="0.3">
      <c r="A81" s="122" t="s">
        <v>402</v>
      </c>
      <c r="B81" s="133">
        <v>7.3198945364352794E-3</v>
      </c>
      <c r="C81" s="123">
        <f t="shared" si="2"/>
        <v>96689602.505660638</v>
      </c>
      <c r="D81" s="124">
        <f>B81*'SFY 2023 PROJECTED'!$E$57</f>
        <v>63582093.161380485</v>
      </c>
      <c r="E81" s="125">
        <f>B81*'SFY 2023 PROJECTED'!$F$57</f>
        <v>33107509.344280157</v>
      </c>
      <c r="F81" s="126">
        <f t="shared" si="3"/>
        <v>0</v>
      </c>
    </row>
    <row r="82" spans="1:6" x14ac:dyDescent="0.3">
      <c r="A82" s="122" t="s">
        <v>403</v>
      </c>
      <c r="B82" s="133">
        <v>2.3839733849534993E-2</v>
      </c>
      <c r="C82" s="123">
        <f t="shared" si="2"/>
        <v>314902677.66546559</v>
      </c>
      <c r="D82" s="124">
        <f>B82*'SFY 2023 PROJECTED'!$E$57</f>
        <v>207076778.36323318</v>
      </c>
      <c r="E82" s="125">
        <f>B82*'SFY 2023 PROJECTED'!$F$57</f>
        <v>107825899.30223243</v>
      </c>
      <c r="F82" s="126">
        <f t="shared" si="3"/>
        <v>0</v>
      </c>
    </row>
    <row r="83" spans="1:6" x14ac:dyDescent="0.3">
      <c r="A83" s="122" t="s">
        <v>404</v>
      </c>
      <c r="B83" s="133">
        <v>1.2248179911238968E-2</v>
      </c>
      <c r="C83" s="123">
        <f t="shared" si="2"/>
        <v>161788075.10691854</v>
      </c>
      <c r="D83" s="124">
        <f>B83*'SFY 2023 PROJECTED'!$E$57</f>
        <v>106390182.57672825</v>
      </c>
      <c r="E83" s="125">
        <f>B83*'SFY 2023 PROJECTED'!$F$57</f>
        <v>55397892.530190282</v>
      </c>
      <c r="F83" s="126">
        <f t="shared" si="3"/>
        <v>0</v>
      </c>
    </row>
    <row r="84" spans="1:6" x14ac:dyDescent="0.3">
      <c r="A84" s="122" t="s">
        <v>405</v>
      </c>
      <c r="B84" s="133">
        <v>1.6507124159170366E-2</v>
      </c>
      <c r="C84" s="123">
        <f t="shared" si="2"/>
        <v>218045118.7537246</v>
      </c>
      <c r="D84" s="124">
        <f>B84*'SFY 2023 PROJECTED'!$E$57</f>
        <v>143384238.78794974</v>
      </c>
      <c r="E84" s="125">
        <f>B84*'SFY 2023 PROJECTED'!$F$57</f>
        <v>74660879.965774864</v>
      </c>
      <c r="F84" s="126">
        <f t="shared" si="3"/>
        <v>0</v>
      </c>
    </row>
    <row r="85" spans="1:6" x14ac:dyDescent="0.3">
      <c r="A85" s="122" t="s">
        <v>406</v>
      </c>
      <c r="B85" s="133">
        <v>8.8087964162357132E-3</v>
      </c>
      <c r="C85" s="123">
        <f t="shared" si="2"/>
        <v>116356734.34905776</v>
      </c>
      <c r="D85" s="124">
        <f>B85*'SFY 2023 PROJECTED'!$E$57</f>
        <v>76514997.803436697</v>
      </c>
      <c r="E85" s="125">
        <f>B85*'SFY 2023 PROJECTED'!$F$57</f>
        <v>39841736.545621067</v>
      </c>
      <c r="F85" s="126">
        <f t="shared" si="3"/>
        <v>0</v>
      </c>
    </row>
    <row r="86" spans="1:6" x14ac:dyDescent="0.3">
      <c r="A86" s="122" t="s">
        <v>407</v>
      </c>
      <c r="B86" s="133">
        <v>8.1938256312590069E-3</v>
      </c>
      <c r="C86" s="123">
        <f t="shared" si="2"/>
        <v>108233491.52690791</v>
      </c>
      <c r="D86" s="124">
        <f>B86*'SFY 2023 PROJECTED'!$E$57</f>
        <v>71173236.450552762</v>
      </c>
      <c r="E86" s="125">
        <f>B86*'SFY 2023 PROJECTED'!$F$57</f>
        <v>37060255.076355144</v>
      </c>
      <c r="F86" s="126">
        <f t="shared" si="3"/>
        <v>0</v>
      </c>
    </row>
    <row r="87" spans="1:6" x14ac:dyDescent="0.3">
      <c r="A87" s="122" t="s">
        <v>408</v>
      </c>
      <c r="B87" s="133">
        <v>6.0108602691094463E-3</v>
      </c>
      <c r="C87" s="123">
        <f t="shared" si="2"/>
        <v>79398369.367804274</v>
      </c>
      <c r="D87" s="124">
        <f>B87*'SFY 2023 PROJECTED'!$E$57</f>
        <v>52211555.194984682</v>
      </c>
      <c r="E87" s="125">
        <f>B87*'SFY 2023 PROJECTED'!$F$57</f>
        <v>27186814.172819588</v>
      </c>
      <c r="F87" s="126">
        <f t="shared" si="3"/>
        <v>0</v>
      </c>
    </row>
    <row r="88" spans="1:6" x14ac:dyDescent="0.3">
      <c r="A88" s="122" t="s">
        <v>409</v>
      </c>
      <c r="B88" s="133">
        <v>6.6565350868201664E-3</v>
      </c>
      <c r="C88" s="123">
        <f t="shared" si="2"/>
        <v>87927186.437724411</v>
      </c>
      <c r="D88" s="124">
        <f>B88*'SFY 2023 PROJECTED'!$E$57</f>
        <v>57820018.02287031</v>
      </c>
      <c r="E88" s="125">
        <f>B88*'SFY 2023 PROJECTED'!$F$57</f>
        <v>30107168.414854106</v>
      </c>
      <c r="F88" s="126">
        <f t="shared" si="3"/>
        <v>0</v>
      </c>
    </row>
    <row r="89" spans="1:6" x14ac:dyDescent="0.3">
      <c r="A89" s="122" t="s">
        <v>410</v>
      </c>
      <c r="B89" s="133">
        <v>4.6557806695202665E-3</v>
      </c>
      <c r="C89" s="123">
        <f t="shared" si="2"/>
        <v>61498916.418634579</v>
      </c>
      <c r="D89" s="124">
        <f>B89*'SFY 2023 PROJECTED'!$E$57</f>
        <v>40441058.104718685</v>
      </c>
      <c r="E89" s="125">
        <f>B89*'SFY 2023 PROJECTED'!$F$57</f>
        <v>21057858.31391589</v>
      </c>
      <c r="F89" s="126">
        <f t="shared" si="3"/>
        <v>0</v>
      </c>
    </row>
    <row r="90" spans="1:6" x14ac:dyDescent="0.3">
      <c r="A90" s="122" t="s">
        <v>411</v>
      </c>
      <c r="B90" s="133">
        <v>9.3242706190382659E-3</v>
      </c>
      <c r="C90" s="123">
        <f t="shared" si="2"/>
        <v>123165711.6536916</v>
      </c>
      <c r="D90" s="124">
        <f>B90*'SFY 2023 PROJECTED'!$E$57</f>
        <v>80992511.601175278</v>
      </c>
      <c r="E90" s="125">
        <f>B90*'SFY 2023 PROJECTED'!$F$57</f>
        <v>42173200.052516326</v>
      </c>
      <c r="F90" s="126">
        <f t="shared" si="3"/>
        <v>0</v>
      </c>
    </row>
    <row r="91" spans="1:6" x14ac:dyDescent="0.3">
      <c r="A91" s="122" t="s">
        <v>412</v>
      </c>
      <c r="B91" s="133">
        <v>2.916952459035952E-3</v>
      </c>
      <c r="C91" s="123">
        <f t="shared" si="2"/>
        <v>38530469.583711505</v>
      </c>
      <c r="D91" s="124">
        <f>B91*'SFY 2023 PROJECTED'!$E$57</f>
        <v>25337242.507330164</v>
      </c>
      <c r="E91" s="125">
        <f>B91*'SFY 2023 PROJECTED'!$F$57</f>
        <v>13193227.076381339</v>
      </c>
      <c r="F91" s="126">
        <f t="shared" si="3"/>
        <v>0</v>
      </c>
    </row>
    <row r="92" spans="1:6" x14ac:dyDescent="0.3">
      <c r="A92" s="122" t="s">
        <v>413</v>
      </c>
      <c r="B92" s="133">
        <v>3.3561880007120974E-3</v>
      </c>
      <c r="C92" s="123">
        <f t="shared" si="2"/>
        <v>44332398.794525966</v>
      </c>
      <c r="D92" s="124">
        <f>B92*'SFY 2023 PROJECTED'!$E$57</f>
        <v>29152531.783921648</v>
      </c>
      <c r="E92" s="125">
        <f>B92*'SFY 2023 PROJECTED'!$F$57</f>
        <v>15179867.01060432</v>
      </c>
      <c r="F92" s="126">
        <f t="shared" si="3"/>
        <v>0</v>
      </c>
    </row>
    <row r="93" spans="1:6" x14ac:dyDescent="0.3">
      <c r="A93" s="122" t="s">
        <v>414</v>
      </c>
      <c r="B93" s="133">
        <v>4.2034570125607364E-4</v>
      </c>
      <c r="C93" s="123">
        <f t="shared" si="2"/>
        <v>5552410.4298373852</v>
      </c>
      <c r="D93" s="124">
        <f>B93*'SFY 2023 PROJECTED'!$E$57</f>
        <v>3651208.2796024848</v>
      </c>
      <c r="E93" s="125">
        <f>B93*'SFY 2023 PROJECTED'!$F$57</f>
        <v>1901202.1502349004</v>
      </c>
      <c r="F93" s="126">
        <f t="shared" si="3"/>
        <v>0</v>
      </c>
    </row>
    <row r="94" spans="1:6" x14ac:dyDescent="0.3">
      <c r="A94" s="122" t="s">
        <v>415</v>
      </c>
      <c r="B94" s="133">
        <v>1.4857992442812941E-2</v>
      </c>
      <c r="C94" s="123">
        <f t="shared" si="2"/>
        <v>196261486.57973841</v>
      </c>
      <c r="D94" s="124">
        <f>B94*'SFY 2023 PROJECTED'!$E$57</f>
        <v>129059545.18711971</v>
      </c>
      <c r="E94" s="125">
        <f>B94*'SFY 2023 PROJECTED'!$F$57</f>
        <v>67201941.392618686</v>
      </c>
      <c r="F94" s="126">
        <f t="shared" si="3"/>
        <v>0</v>
      </c>
    </row>
    <row r="95" spans="1:6" x14ac:dyDescent="0.3">
      <c r="A95" s="122" t="s">
        <v>416</v>
      </c>
      <c r="B95" s="133">
        <v>8.1794154810241188E-3</v>
      </c>
      <c r="C95" s="123">
        <f t="shared" si="2"/>
        <v>108043145.65630513</v>
      </c>
      <c r="D95" s="124">
        <f>B95*'SFY 2023 PROJECTED'!$E$57</f>
        <v>71048066.953896284</v>
      </c>
      <c r="E95" s="125">
        <f>B95*'SFY 2023 PROJECTED'!$F$57</f>
        <v>36995078.702408858</v>
      </c>
      <c r="F95" s="126">
        <f t="shared" si="3"/>
        <v>0</v>
      </c>
    </row>
    <row r="96" spans="1:6" x14ac:dyDescent="0.3">
      <c r="A96" s="122" t="s">
        <v>417</v>
      </c>
      <c r="B96" s="133">
        <v>5.9197108594540949E-2</v>
      </c>
      <c r="C96" s="123">
        <f t="shared" si="2"/>
        <v>781943629.24223256</v>
      </c>
      <c r="D96" s="124">
        <f>B96*'SFY 2023 PROJECTED'!$E$57</f>
        <v>514198128.78553206</v>
      </c>
      <c r="E96" s="125">
        <f>B96*'SFY 2023 PROJECTED'!$F$57</f>
        <v>267745500.4567005</v>
      </c>
      <c r="F96" s="126">
        <f t="shared" si="3"/>
        <v>0</v>
      </c>
    </row>
    <row r="97" spans="1:6" x14ac:dyDescent="0.3">
      <c r="A97" s="122" t="s">
        <v>418</v>
      </c>
      <c r="B97" s="133">
        <v>2.8517742869497236E-3</v>
      </c>
      <c r="C97" s="123">
        <f t="shared" si="2"/>
        <v>37669521.175275549</v>
      </c>
      <c r="D97" s="124">
        <f>B97*'SFY 2023 PROJECTED'!$E$57</f>
        <v>24771091.64422043</v>
      </c>
      <c r="E97" s="125">
        <f>B97*'SFY 2023 PROJECTED'!$F$57</f>
        <v>12898429.531055123</v>
      </c>
      <c r="F97" s="126">
        <f t="shared" si="3"/>
        <v>0</v>
      </c>
    </row>
    <row r="98" spans="1:6" x14ac:dyDescent="0.3">
      <c r="A98" s="122" t="s">
        <v>419</v>
      </c>
      <c r="B98" s="133">
        <v>2.1288753440309115E-3</v>
      </c>
      <c r="C98" s="123">
        <f t="shared" si="2"/>
        <v>28120638.866293367</v>
      </c>
      <c r="D98" s="124">
        <f>B98*'SFY 2023 PROJECTED'!$E$57</f>
        <v>18491844.35368349</v>
      </c>
      <c r="E98" s="125">
        <f>B98*'SFY 2023 PROJECTED'!$F$57</f>
        <v>9628794.5126098767</v>
      </c>
      <c r="F98" s="126">
        <f t="shared" si="3"/>
        <v>0</v>
      </c>
    </row>
    <row r="99" spans="1:6" x14ac:dyDescent="0.3">
      <c r="A99" s="122" t="s">
        <v>420</v>
      </c>
      <c r="B99" s="133">
        <v>2.6276056091889357E-3</v>
      </c>
      <c r="C99" s="123">
        <f t="shared" si="2"/>
        <v>34708442.946754307</v>
      </c>
      <c r="D99" s="124">
        <f>B99*'SFY 2023 PROJECTED'!$E$57</f>
        <v>22823916.902521074</v>
      </c>
      <c r="E99" s="125">
        <f>B99*'SFY 2023 PROJECTED'!$F$57</f>
        <v>11884526.044233235</v>
      </c>
      <c r="F99" s="126">
        <f t="shared" si="3"/>
        <v>0</v>
      </c>
    </row>
    <row r="100" spans="1:6" x14ac:dyDescent="0.3">
      <c r="A100" s="122" t="s">
        <v>421</v>
      </c>
      <c r="B100" s="133">
        <v>1.4411797711044842E-2</v>
      </c>
      <c r="C100" s="123">
        <f t="shared" si="2"/>
        <v>190367632.36639786</v>
      </c>
      <c r="D100" s="124">
        <f>B100*'SFY 2023 PROJECTED'!$E$57</f>
        <v>125183806.96955621</v>
      </c>
      <c r="E100" s="125">
        <f>B100*'SFY 2023 PROJECTED'!$F$57</f>
        <v>65183825.39684166</v>
      </c>
      <c r="F100" s="126">
        <f t="shared" si="3"/>
        <v>0</v>
      </c>
    </row>
    <row r="101" spans="1:6" x14ac:dyDescent="0.3">
      <c r="A101" s="122" t="s">
        <v>422</v>
      </c>
      <c r="B101" s="133">
        <v>8.8025850561797309E-3</v>
      </c>
      <c r="C101" s="123">
        <f t="shared" si="2"/>
        <v>116274687.54744838</v>
      </c>
      <c r="D101" s="124">
        <f>B101*'SFY 2023 PROJECTED'!$E$57</f>
        <v>76461044.666301653</v>
      </c>
      <c r="E101" s="125">
        <f>B101*'SFY 2023 PROJECTED'!$F$57</f>
        <v>39813642.881146729</v>
      </c>
      <c r="F101" s="126">
        <f t="shared" si="3"/>
        <v>0</v>
      </c>
    </row>
    <row r="102" spans="1:6" x14ac:dyDescent="0.3">
      <c r="A102" s="122" t="s">
        <v>423</v>
      </c>
      <c r="B102" s="133">
        <v>1.0462101919715191E-2</v>
      </c>
      <c r="C102" s="123">
        <f t="shared" si="2"/>
        <v>138195498.71323684</v>
      </c>
      <c r="D102" s="124">
        <f>B102*'SFY 2023 PROJECTED'!$E$57</f>
        <v>90875945.768357515</v>
      </c>
      <c r="E102" s="125">
        <f>B102*'SFY 2023 PROJECTED'!$F$57</f>
        <v>47319552.944879316</v>
      </c>
      <c r="F102" s="126">
        <f t="shared" si="3"/>
        <v>0</v>
      </c>
    </row>
    <row r="103" spans="1:6" x14ac:dyDescent="0.3">
      <c r="A103" s="122" t="s">
        <v>424</v>
      </c>
      <c r="B103" s="133">
        <v>4.0599169410953789E-3</v>
      </c>
      <c r="C103" s="123">
        <f t="shared" si="2"/>
        <v>53628061.618450433</v>
      </c>
      <c r="D103" s="124">
        <f>B103*'SFY 2023 PROJECTED'!$E$57</f>
        <v>35265264.532336295</v>
      </c>
      <c r="E103" s="125">
        <f>B103*'SFY 2023 PROJECTED'!$F$57</f>
        <v>18362797.086114142</v>
      </c>
      <c r="F103" s="126">
        <f t="shared" si="3"/>
        <v>0</v>
      </c>
    </row>
    <row r="104" spans="1:6" x14ac:dyDescent="0.3">
      <c r="A104" s="122" t="s">
        <v>425</v>
      </c>
      <c r="B104" s="133">
        <v>2.3761858705925744E-3</v>
      </c>
      <c r="C104" s="123">
        <f t="shared" si="2"/>
        <v>31387401.302512553</v>
      </c>
      <c r="D104" s="124">
        <f>B104*'SFY 2023 PROJECTED'!$E$57</f>
        <v>20640033.902230103</v>
      </c>
      <c r="E104" s="125">
        <f>B104*'SFY 2023 PROJECTED'!$F$57</f>
        <v>10747367.40028245</v>
      </c>
      <c r="F104" s="126">
        <f t="shared" si="3"/>
        <v>0</v>
      </c>
    </row>
    <row r="105" spans="1:6" x14ac:dyDescent="0.3">
      <c r="A105" s="122"/>
      <c r="B105" s="127"/>
      <c r="C105" s="123"/>
      <c r="D105" s="127"/>
      <c r="E105" s="127"/>
      <c r="F105" s="128"/>
    </row>
    <row r="106" spans="1:6" ht="13.5" thickBot="1" x14ac:dyDescent="0.35">
      <c r="A106" s="129" t="s">
        <v>476</v>
      </c>
      <c r="B106" s="130"/>
      <c r="C106" s="141">
        <f>'SFY 2023 PROJECTED'!D57</f>
        <v>13209152403</v>
      </c>
      <c r="D106" s="141">
        <f>SUM(D5:D104)</f>
        <v>8686203448</v>
      </c>
      <c r="E106" s="141">
        <f>SUM(E5:E104)</f>
        <v>4522948955.000001</v>
      </c>
      <c r="F106" s="131">
        <f>SUM(F5:F104)</f>
        <v>0</v>
      </c>
    </row>
    <row r="108" spans="1:6" ht="29.25" customHeight="1" x14ac:dyDescent="0.3">
      <c r="A108" s="205" t="s">
        <v>473</v>
      </c>
      <c r="B108" s="205"/>
      <c r="C108" s="205"/>
      <c r="D108" s="205"/>
      <c r="E108" s="205"/>
      <c r="F108" s="205"/>
    </row>
    <row r="110" spans="1:6" x14ac:dyDescent="0.3">
      <c r="D110" s="169"/>
    </row>
  </sheetData>
  <mergeCells count="3">
    <mergeCell ref="A1:F1"/>
    <mergeCell ref="A2:F2"/>
    <mergeCell ref="A108:F108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2023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2023 PROJECTED'!Print_Area</vt:lpstr>
      <vt:lpstr>'County Estimates'!Print_Titles</vt:lpstr>
      <vt:lpstr>'SFY 2017 BLENDED SHARES'!Print_Titles</vt:lpstr>
      <vt:lpstr>'SFY 2023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Mohr, Wayne S</cp:lastModifiedBy>
  <cp:lastPrinted>2018-12-28T19:35:55Z</cp:lastPrinted>
  <dcterms:created xsi:type="dcterms:W3CDTF">2004-06-15T15:41:35Z</dcterms:created>
  <dcterms:modified xsi:type="dcterms:W3CDTF">2022-01-17T18:59:25Z</dcterms:modified>
</cp:coreProperties>
</file>