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SB\PHNU Working\NETO Team\Website Redesign\2022\1.4 For Staff\1.4.5 Outreach\"/>
    </mc:Choice>
  </mc:AlternateContent>
  <xr:revisionPtr revIDLastSave="0" documentId="8_{6D29A076-4B23-494C-BBCE-BF1F5A6ABCD0}" xr6:coauthVersionLast="47" xr6:coauthVersionMax="47" xr10:uidLastSave="{00000000-0000-0000-0000-000000000000}"/>
  <workbookProtection workbookAlgorithmName="SHA-512" workbookHashValue="4C3+rY1VuIoCXtUX6W/F8xZ/iInl9CwIRElvQvAiG1eWo79RNUPwqQ9EIa1cLelX/wuSgLM+mD7shmwuYeLmEQ==" workbookSaltValue="rlck+sZTelvDJVyIwm5TxA==" workbookSpinCount="100000" lockStructure="1"/>
  <bookViews>
    <workbookView xWindow="-108" yWindow="-108" windowWidth="23256" windowHeight="12720" activeTab="1" xr2:uid="{29FB1F25-E8B2-47A8-851C-850BE6621EDE}"/>
  </bookViews>
  <sheets>
    <sheet name="Basic Instructions" sheetId="3" r:id="rId1"/>
    <sheet name="Reconciliation Log" sheetId="1" r:id="rId2"/>
    <sheet name="Results Summa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" i="1" l="1"/>
  <c r="U29" i="2" l="1"/>
  <c r="U28" i="2"/>
  <c r="U27" i="2"/>
  <c r="U26" i="2"/>
  <c r="I10" i="2" l="1"/>
  <c r="P31" i="2" l="1"/>
  <c r="P30" i="2"/>
  <c r="P29" i="2"/>
  <c r="P28" i="2"/>
  <c r="J31" i="2" l="1"/>
  <c r="D32" i="2" l="1"/>
  <c r="J33" i="2" l="1"/>
  <c r="J32" i="2"/>
  <c r="P22" i="2" l="1"/>
  <c r="J16" i="2"/>
  <c r="D11" i="2" l="1"/>
  <c r="D10" i="2"/>
  <c r="F11" i="2" l="1"/>
  <c r="G11" i="2" s="1"/>
  <c r="I6" i="2"/>
  <c r="F32" i="2" s="1"/>
  <c r="G32" i="2" s="1"/>
  <c r="P9" i="2"/>
  <c r="P8" i="2"/>
  <c r="P7" i="2"/>
  <c r="P6" i="2"/>
  <c r="R22" i="2" l="1"/>
  <c r="S22" i="2" s="1"/>
  <c r="L33" i="2"/>
  <c r="M33" i="2" s="1"/>
  <c r="R30" i="2"/>
  <c r="L16" i="2"/>
  <c r="M16" i="2" s="1"/>
  <c r="R28" i="2"/>
  <c r="R31" i="2"/>
  <c r="R29" i="2"/>
  <c r="R9" i="2"/>
  <c r="S9" i="2" s="1"/>
  <c r="L32" i="2"/>
  <c r="M32" i="2" s="1"/>
  <c r="R6" i="2"/>
  <c r="S6" i="2" s="1"/>
  <c r="R7" i="2"/>
  <c r="S7" i="2" s="1"/>
  <c r="R8" i="2"/>
  <c r="S8" i="2" s="1"/>
  <c r="J29" i="2" l="1"/>
  <c r="J28" i="2"/>
  <c r="J27" i="2"/>
  <c r="J26" i="2"/>
  <c r="J25" i="2"/>
  <c r="J24" i="2"/>
  <c r="J23" i="2"/>
  <c r="J22" i="2"/>
  <c r="D28" i="2"/>
  <c r="D31" i="2"/>
  <c r="D30" i="2"/>
  <c r="D29" i="2"/>
  <c r="D9" i="2"/>
  <c r="D8" i="2"/>
  <c r="D7" i="2"/>
  <c r="D6" i="2"/>
  <c r="F8" i="2"/>
  <c r="G8" i="2" l="1"/>
  <c r="F9" i="2"/>
  <c r="G9" i="2" s="1"/>
  <c r="F10" i="2"/>
  <c r="G10" i="2" s="1"/>
  <c r="F6" i="2"/>
  <c r="G6" i="2" s="1"/>
  <c r="F7" i="2"/>
  <c r="G7" i="2" s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6" i="2"/>
  <c r="G12" i="2" l="1"/>
  <c r="L28" i="2"/>
  <c r="M28" i="2" s="1"/>
  <c r="L27" i="2"/>
  <c r="M27" i="2" s="1"/>
  <c r="L26" i="2"/>
  <c r="M26" i="2" s="1"/>
  <c r="L24" i="2"/>
  <c r="M24" i="2" s="1"/>
  <c r="L29" i="2"/>
  <c r="M29" i="2" s="1"/>
  <c r="L25" i="2"/>
  <c r="M25" i="2" s="1"/>
  <c r="L31" i="2"/>
  <c r="M31" i="2" s="1"/>
  <c r="L23" i="2"/>
  <c r="M23" i="2" s="1"/>
  <c r="L30" i="2"/>
  <c r="L22" i="2"/>
  <c r="M22" i="2" s="1"/>
  <c r="F29" i="2"/>
  <c r="G29" i="2" s="1"/>
  <c r="F28" i="2"/>
  <c r="G28" i="2" s="1"/>
  <c r="F31" i="2"/>
  <c r="G31" i="2" s="1"/>
  <c r="F30" i="2"/>
  <c r="G30" i="2" s="1"/>
  <c r="I14" i="2"/>
  <c r="G33" i="2" l="1"/>
  <c r="A4" i="2"/>
  <c r="A3" i="2"/>
  <c r="A2" i="2"/>
  <c r="A1" i="2"/>
  <c r="U31" i="2" l="1"/>
  <c r="U32" i="2" l="1"/>
  <c r="J30" i="2"/>
  <c r="M30" i="2" s="1"/>
  <c r="M34" i="2" s="1"/>
  <c r="S10" i="2"/>
  <c r="S31" i="2" l="1"/>
  <c r="S29" i="2"/>
  <c r="S30" i="2"/>
  <c r="S28" i="2"/>
  <c r="S32" i="2" l="1"/>
</calcChain>
</file>

<file path=xl/sharedStrings.xml><?xml version="1.0" encoding="utf-8"?>
<sst xmlns="http://schemas.openxmlformats.org/spreadsheetml/2006/main" count="174" uniqueCount="116">
  <si>
    <t>Actions</t>
  </si>
  <si>
    <t>Reasons for missed appt</t>
  </si>
  <si>
    <t>encouraged walk-in appt</t>
  </si>
  <si>
    <t>child sick</t>
  </si>
  <si>
    <t>transportation difficulty</t>
  </si>
  <si>
    <t>Date Contacted</t>
  </si>
  <si>
    <t>Appt Type</t>
  </si>
  <si>
    <t>Subsequent Certification</t>
  </si>
  <si>
    <t>Nutrition Education</t>
  </si>
  <si>
    <t>Missed Appt 
Type</t>
  </si>
  <si>
    <t>Detailed and Summary Participants Who Failed to Pick Up Benefits</t>
  </si>
  <si>
    <t>North Carolina WIC Program</t>
  </si>
  <si>
    <r>
      <t xml:space="preserve">Participant ID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</si>
  <si>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Participant Name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</si>
  <si>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Phone Number 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</si>
  <si>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Email Address 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</si>
  <si>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Cert End Date 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</si>
  <si>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t>Days between data</t>
  </si>
  <si>
    <r>
      <t xml:space="preserve">Mailing Address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</si>
  <si>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Pref Meth of Contact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</si>
  <si>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Do Not Contact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</si>
  <si>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WIC Cat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</si>
  <si>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Birth Date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</si>
  <si>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Previous Appt Date 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</si>
  <si>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Future Appt Date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</si>
  <si>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FDTS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</si>
  <si>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LDTS/Spend Prev FI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</si>
  <si>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t>Extra column for formatting - do not use</t>
  </si>
  <si>
    <t>Extra column for formatting - don't use</t>
  </si>
  <si>
    <t>Step 1:</t>
  </si>
  <si>
    <t>Step 2:</t>
  </si>
  <si>
    <t xml:space="preserve">Step 3: </t>
  </si>
  <si>
    <t>Step 4:</t>
  </si>
  <si>
    <t xml:space="preserve">Step 5: </t>
  </si>
  <si>
    <t xml:space="preserve">Contact Result
 </t>
  </si>
  <si>
    <t>spoke with family</t>
  </si>
  <si>
    <t>unknown - unable to reach family</t>
  </si>
  <si>
    <t>forgot about appt / unintentional miss</t>
  </si>
  <si>
    <t>believed no longer eligible</t>
  </si>
  <si>
    <t>no reason given</t>
  </si>
  <si>
    <t>no</t>
  </si>
  <si>
    <t>yes - 1 month</t>
  </si>
  <si>
    <t>yes - 2 months</t>
  </si>
  <si>
    <t>yes - 3 months</t>
  </si>
  <si>
    <t>phone not working / wrong number</t>
  </si>
  <si>
    <t>no answer, left voicemail</t>
  </si>
  <si>
    <t>no answer, no voicemail</t>
  </si>
  <si>
    <t>Benefits issued today ?</t>
  </si>
  <si>
    <t>no longer in need of benefits</t>
  </si>
  <si>
    <t>recently moved out of area</t>
  </si>
  <si>
    <t>Mid-Certification Assessment</t>
  </si>
  <si>
    <t>Food Benefit Issuance</t>
  </si>
  <si>
    <r>
      <t xml:space="preserve">Family ID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</si>
  <si>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t>dissatisfaction with program</t>
  </si>
  <si>
    <t xml:space="preserve">Reason Given </t>
  </si>
  <si>
    <t>Contact Result</t>
  </si>
  <si>
    <t>Missed Appointment Type</t>
  </si>
  <si>
    <t>Missed Appointment 
Type Percentages</t>
  </si>
  <si>
    <t>Percentages of Reasons Given</t>
  </si>
  <si>
    <t>Contact Result Percentages</t>
  </si>
  <si>
    <t>work / school conflict</t>
  </si>
  <si>
    <t>Reasons of Dissatisfaction</t>
  </si>
  <si>
    <t>Percentages of Reasons of Dissatisfaction</t>
  </si>
  <si>
    <t>food and formula choices</t>
  </si>
  <si>
    <t>Counts of Reasons of Dissatisfaction</t>
  </si>
  <si>
    <t>(total count)</t>
  </si>
  <si>
    <t>shopping issues</t>
  </si>
  <si>
    <t>poor customer service</t>
  </si>
  <si>
    <t>clinic wait time too long</t>
  </si>
  <si>
    <t>Benefits Issued during Contact</t>
  </si>
  <si>
    <t>Percentages of Benefits Issued</t>
  </si>
  <si>
    <t>forgot about appointment</t>
  </si>
  <si>
    <t>Breastfeeding</t>
  </si>
  <si>
    <t>Total recorded contacts:</t>
  </si>
  <si>
    <t>Average number of days between LDTS and contact</t>
  </si>
  <si>
    <t>Paste copied cells into the "Reconciliation Log" tab of this document beginning at column A, row 7.</t>
  </si>
  <si>
    <t>Number of Participants Who Failed to Pick Up Benefits</t>
  </si>
  <si>
    <t>out of</t>
  </si>
  <si>
    <t>Contact Results</t>
  </si>
  <si>
    <t>Did not have an appt</t>
  </si>
  <si>
    <t>Did not have an appointment</t>
  </si>
  <si>
    <t>Nutrition Education provided during contact?</t>
  </si>
  <si>
    <t>yes</t>
  </si>
  <si>
    <t>made next appt</t>
  </si>
  <si>
    <t>Percentage of participants who received education over the phone</t>
  </si>
  <si>
    <t>Percentage of appts which were rescheduled during contact</t>
  </si>
  <si>
    <t>using foodbank instead of WIC food benefits</t>
  </si>
  <si>
    <t>using foodbank instead of WIC</t>
  </si>
  <si>
    <t xml:space="preserve">Date Contacted 
</t>
  </si>
  <si>
    <t>Reason Given for 
Not Participating</t>
  </si>
  <si>
    <t>Nutrition Education Provided?</t>
  </si>
  <si>
    <t>Benefits Issued Today?</t>
  </si>
  <si>
    <t>family returned call / voicemail</t>
  </si>
  <si>
    <t>family retruned call / voicemail</t>
  </si>
  <si>
    <t>5 easy steps to complete your log:
Identifying Factors that Interfere with Participation</t>
  </si>
  <si>
    <t>Copy all rows of participants whose last day to spend (LDTS) falls within the last 90 days.</t>
  </si>
  <si>
    <t>Clinic / Local Agency: ________________________________________________</t>
  </si>
  <si>
    <t xml:space="preserve">Report Date: </t>
  </si>
  <si>
    <t xml:space="preserve">Data Updated: </t>
  </si>
  <si>
    <t xml:space="preserve">RDD: </t>
  </si>
  <si>
    <t>Reporting Month: _____ 2019</t>
  </si>
  <si>
    <t>Operations &gt; Reporting &gt; Generate Reports &gt; Caseload &gt; Detailed and Summary &gt; Detailed and Summary Participants Who Failed to Pick Up Benefits &gt; use the following parameters:</t>
  </si>
  <si>
    <t>Use the dropdown functions within this document to capture information about your contact with participants who have failed to pick up their benefits.  Some dropdowns include many answers; after clicking, you may need to scroll to see all options.</t>
  </si>
  <si>
    <t>Use the "Paste Values" function for the best appearance and to preserve all features of the file.  
Right-click in the cell to access the "Paste Values" function; it appears as a clipboard with "123".</t>
  </si>
  <si>
    <t>Complete "Reconciliation Log".</t>
  </si>
  <si>
    <t>Switch to the "Results Summary" tab to see trends in your data!</t>
  </si>
  <si>
    <t>fear due to immigration issues</t>
  </si>
  <si>
    <t>Download the "Detailed and Summary Participants Who Failed to Pick Up Benefits" report from Crossroads as an Excel Document.</t>
  </si>
  <si>
    <t>poor food and formula choices</t>
  </si>
  <si>
    <r>
      <t xml:space="preserve">Action
 </t>
    </r>
    <r>
      <rPr>
        <i/>
        <sz val="10"/>
        <color theme="0" tint="-0.499984740745262"/>
        <rFont val="Calibri"/>
        <family val="2"/>
        <scheme val="minor"/>
      </rPr>
      <t>(optional)</t>
    </r>
  </si>
  <si>
    <r>
      <t xml:space="preserve">Language Read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</si>
  <si>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Language Spoken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</si>
  <si>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r>
      <t xml:space="preserve">Parent/Guar Name
</t>
    </r>
    <r>
      <rPr>
        <i/>
        <sz val="10"/>
        <color theme="0" tint="-0.499984740745262"/>
        <rFont val="Calibri"/>
        <family val="2"/>
        <scheme val="minor"/>
      </rPr>
      <t>(copy from report)</t>
    </r>
  </si>
  <si>
    <t>State: North Carolina WIC Program                                       Report Type: Clinic
Local Agency/Clinic: Choose your clinics                             Reporting Month: select the month that has recently ended</t>
  </si>
  <si>
    <t>Copy cells starting in column B, row 20 through column U until the last row of participant information.</t>
  </si>
  <si>
    <t xml:space="preserve"> - Not all information copied from the "Detail and Summary Participants Who Fail to Pick Up Benefits" report will be visible in the "Reconciliation Log".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</si>
</sst>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6" x14ac:knownFonts="1">
    <font>
      <sz val="11"/>
      <color theme="1"/>
      <name val="Calibri"/>
      <family val="2"/>
      <scheme val="minor"/>
    </font>
    <font>
      <b/>
      <sz val="11.95"/>
      <color indexed="8"/>
      <name val="Arial"/>
      <family val="2"/>
    </font>
    <font>
      <sz val="8"/>
      <color indexed="8"/>
      <name val="Arial"/>
      <family val="2"/>
    </font>
    <font>
      <i/>
      <sz val="10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.95"/>
      <color indexed="8"/>
      <name val="Arial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5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right" vertical="top" wrapText="1" readingOrder="1"/>
      <protection locked="0"/>
    </xf>
    <xf numFmtId="0" fontId="5" fillId="0" borderId="0" xfId="0" applyFont="1"/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vertical="top"/>
    </xf>
    <xf numFmtId="0" fontId="0" fillId="0" borderId="0" xfId="0" applyFont="1"/>
    <xf numFmtId="0" fontId="0" fillId="0" borderId="0" xfId="0"/>
    <xf numFmtId="0" fontId="1" fillId="0" borderId="4" xfId="0" applyFont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/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21" fillId="0" borderId="0" xfId="0" applyFont="1"/>
    <xf numFmtId="0" fontId="22" fillId="0" borderId="0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" fillId="0" borderId="0" xfId="0" applyFont="1" applyAlignment="1" applyProtection="1">
      <alignment horizontal="center" vertical="top" wrapText="1" readingOrder="1"/>
    </xf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 wrapText="1" readingOrder="1"/>
    </xf>
    <xf numFmtId="0" fontId="0" fillId="2" borderId="5" xfId="0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35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9" fontId="0" fillId="0" borderId="6" xfId="1" applyFont="1" applyBorder="1" applyAlignment="1" applyProtection="1">
      <alignment horizontal="left" vertical="center" indent="2"/>
    </xf>
    <xf numFmtId="1" fontId="0" fillId="0" borderId="31" xfId="1" applyNumberFormat="1" applyFont="1" applyBorder="1" applyAlignment="1" applyProtection="1">
      <alignment horizontal="right" vertical="center"/>
    </xf>
    <xf numFmtId="1" fontId="17" fillId="0" borderId="0" xfId="1" applyNumberFormat="1" applyFont="1" applyBorder="1" applyAlignment="1" applyProtection="1">
      <alignment horizontal="center" vertical="center"/>
    </xf>
    <xf numFmtId="1" fontId="0" fillId="0" borderId="0" xfId="1" applyNumberFormat="1" applyFont="1" applyBorder="1" applyAlignment="1" applyProtection="1">
      <alignment horizontal="left" vertical="center"/>
    </xf>
    <xf numFmtId="9" fontId="0" fillId="0" borderId="7" xfId="0" applyNumberFormat="1" applyBorder="1" applyAlignment="1" applyProtection="1">
      <alignment horizontal="center"/>
    </xf>
    <xf numFmtId="9" fontId="0" fillId="0" borderId="0" xfId="1" applyFont="1" applyAlignment="1" applyProtection="1">
      <alignment vertical="center"/>
    </xf>
    <xf numFmtId="0" fontId="0" fillId="0" borderId="6" xfId="0" applyBorder="1" applyAlignment="1" applyProtection="1">
      <alignment horizontal="left" vertical="center" indent="2"/>
    </xf>
    <xf numFmtId="1" fontId="0" fillId="0" borderId="0" xfId="0" applyNumberFormat="1" applyBorder="1" applyAlignment="1" applyProtection="1">
      <alignment horizontal="right" vertical="center"/>
    </xf>
    <xf numFmtId="1" fontId="0" fillId="0" borderId="0" xfId="0" applyNumberFormat="1" applyBorder="1" applyAlignment="1" applyProtection="1">
      <alignment horizontal="left" vertical="center"/>
    </xf>
    <xf numFmtId="9" fontId="0" fillId="0" borderId="7" xfId="0" applyNumberForma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0" fillId="0" borderId="0" xfId="0" applyFill="1" applyAlignment="1" applyProtection="1">
      <alignment horizontal="center" vertical="center"/>
    </xf>
    <xf numFmtId="1" fontId="0" fillId="0" borderId="0" xfId="1" applyNumberFormat="1" applyFont="1" applyBorder="1" applyAlignment="1" applyProtection="1">
      <alignment horizontal="right" vertical="center"/>
    </xf>
    <xf numFmtId="9" fontId="0" fillId="0" borderId="6" xfId="1" applyFont="1" applyBorder="1" applyAlignment="1" applyProtection="1">
      <alignment horizontal="left" vertical="center" wrapText="1" indent="2"/>
    </xf>
    <xf numFmtId="1" fontId="0" fillId="0" borderId="0" xfId="1" applyNumberFormat="1" applyFont="1" applyBorder="1" applyAlignment="1" applyProtection="1">
      <alignment horizontal="right" vertical="center" wrapText="1"/>
    </xf>
    <xf numFmtId="1" fontId="0" fillId="0" borderId="0" xfId="1" applyNumberFormat="1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9" fontId="6" fillId="0" borderId="7" xfId="0" applyNumberFormat="1" applyFont="1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6" xfId="0" applyBorder="1" applyAlignment="1" applyProtection="1">
      <alignment horizontal="left" indent="2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6" xfId="0" applyBorder="1" applyProtection="1"/>
    <xf numFmtId="0" fontId="0" fillId="0" borderId="0" xfId="0" applyBorder="1" applyProtection="1"/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Protection="1"/>
    <xf numFmtId="0" fontId="0" fillId="0" borderId="28" xfId="0" applyBorder="1" applyProtection="1"/>
    <xf numFmtId="0" fontId="0" fillId="0" borderId="9" xfId="0" applyBorder="1" applyProtection="1"/>
    <xf numFmtId="0" fontId="0" fillId="0" borderId="6" xfId="0" applyBorder="1" applyAlignment="1" applyProtection="1">
      <alignment horizontal="left" wrapText="1" indent="2"/>
    </xf>
    <xf numFmtId="1" fontId="0" fillId="0" borderId="0" xfId="0" applyNumberFormat="1" applyBorder="1" applyAlignment="1" applyProtection="1">
      <alignment horizontal="right" wrapText="1"/>
    </xf>
    <xf numFmtId="1" fontId="0" fillId="0" borderId="0" xfId="0" applyNumberFormat="1" applyBorder="1" applyAlignment="1" applyProtection="1">
      <alignment horizontal="left" wrapText="1"/>
    </xf>
    <xf numFmtId="0" fontId="0" fillId="0" borderId="8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15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left" vertical="center" wrapText="1" indent="2"/>
    </xf>
    <xf numFmtId="1" fontId="0" fillId="0" borderId="0" xfId="0" applyNumberFormat="1" applyBorder="1" applyAlignment="1" applyProtection="1">
      <alignment horizontal="right" vertical="center" wrapText="1"/>
    </xf>
    <xf numFmtId="1" fontId="0" fillId="0" borderId="0" xfId="0" applyNumberFormat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horizont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0" fillId="0" borderId="6" xfId="0" applyBorder="1" applyAlignment="1" applyProtection="1">
      <alignment horizontal="left" vertical="top" indent="2"/>
    </xf>
    <xf numFmtId="1" fontId="0" fillId="0" borderId="0" xfId="0" applyNumberFormat="1" applyBorder="1" applyAlignment="1" applyProtection="1">
      <alignment horizontal="right" vertical="top"/>
    </xf>
    <xf numFmtId="1" fontId="0" fillId="0" borderId="0" xfId="0" applyNumberFormat="1" applyBorder="1" applyAlignment="1" applyProtection="1">
      <alignment horizontal="left" vertical="top"/>
    </xf>
    <xf numFmtId="0" fontId="0" fillId="0" borderId="11" xfId="0" applyBorder="1" applyAlignment="1" applyProtection="1">
      <alignment horizontal="center"/>
    </xf>
    <xf numFmtId="9" fontId="0" fillId="0" borderId="7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4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0" xfId="0" applyFill="1" applyProtection="1"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1" fillId="2" borderId="2" xfId="0" applyFont="1" applyFill="1" applyBorder="1" applyAlignment="1" applyProtection="1">
      <alignment wrapText="1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3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5" fillId="0" borderId="0" xfId="0" applyFont="1" applyAlignment="1" applyProtection="1">
      <alignment horizontal="left" vertical="top" wrapText="1" readingOrder="1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horizontal="right" vertical="top" wrapText="1" readingOrder="1"/>
      <protection locked="0"/>
    </xf>
    <xf numFmtId="0" fontId="8" fillId="0" borderId="15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20" fillId="6" borderId="25" xfId="0" applyFont="1" applyFill="1" applyBorder="1" applyAlignment="1" applyProtection="1">
      <alignment horizontal="center" vertical="center" wrapText="1"/>
    </xf>
    <xf numFmtId="0" fontId="20" fillId="6" borderId="36" xfId="0" applyFont="1" applyFill="1" applyBorder="1" applyAlignment="1" applyProtection="1">
      <alignment horizontal="center" vertical="center" wrapText="1"/>
    </xf>
    <xf numFmtId="0" fontId="20" fillId="6" borderId="37" xfId="0" applyFont="1" applyFill="1" applyBorder="1" applyAlignment="1" applyProtection="1">
      <alignment horizontal="center" vertical="center" wrapText="1"/>
    </xf>
    <xf numFmtId="9" fontId="20" fillId="0" borderId="18" xfId="0" applyNumberFormat="1" applyFont="1" applyFill="1" applyBorder="1" applyAlignment="1" applyProtection="1">
      <alignment horizontal="center" vertical="center" wrapText="1"/>
    </xf>
    <xf numFmtId="9" fontId="20" fillId="0" borderId="7" xfId="0" applyNumberFormat="1" applyFont="1" applyFill="1" applyBorder="1" applyAlignment="1" applyProtection="1">
      <alignment horizontal="center" vertical="center" wrapText="1"/>
    </xf>
    <xf numFmtId="9" fontId="20" fillId="0" borderId="9" xfId="0" applyNumberFormat="1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28" xfId="0" applyFont="1" applyFill="1" applyBorder="1" applyAlignment="1" applyProtection="1">
      <alignment horizontal="left" vertical="center" wrapText="1"/>
    </xf>
    <xf numFmtId="9" fontId="18" fillId="0" borderId="29" xfId="0" applyNumberFormat="1" applyFont="1" applyFill="1" applyBorder="1" applyAlignment="1" applyProtection="1">
      <alignment horizontal="center" vertical="center"/>
    </xf>
    <xf numFmtId="9" fontId="18" fillId="0" borderId="0" xfId="0" applyNumberFormat="1" applyFont="1" applyFill="1" applyBorder="1" applyAlignment="1" applyProtection="1">
      <alignment horizontal="center" vertical="center"/>
    </xf>
    <xf numFmtId="9" fontId="18" fillId="0" borderId="28" xfId="0" applyNumberFormat="1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right" vertical="center" wrapText="1"/>
    </xf>
    <xf numFmtId="0" fontId="20" fillId="0" borderId="0" xfId="0" applyFont="1" applyFill="1" applyBorder="1" applyAlignment="1" applyProtection="1">
      <alignment horizontal="right" vertical="center" wrapText="1"/>
    </xf>
    <xf numFmtId="0" fontId="20" fillId="0" borderId="28" xfId="0" applyFont="1" applyFill="1" applyBorder="1" applyAlignment="1" applyProtection="1">
      <alignment horizontal="right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9" fontId="7" fillId="4" borderId="18" xfId="0" applyNumberFormat="1" applyFont="1" applyFill="1" applyBorder="1" applyAlignment="1" applyProtection="1">
      <alignment horizontal="center" vertical="center"/>
    </xf>
    <xf numFmtId="9" fontId="7" fillId="4" borderId="7" xfId="0" applyNumberFormat="1" applyFont="1" applyFill="1" applyBorder="1" applyAlignment="1" applyProtection="1">
      <alignment horizontal="center" vertical="center"/>
    </xf>
    <xf numFmtId="9" fontId="7" fillId="4" borderId="9" xfId="0" applyNumberFormat="1" applyFont="1" applyFill="1" applyBorder="1" applyAlignment="1" applyProtection="1">
      <alignment horizontal="center" vertical="center"/>
    </xf>
    <xf numFmtId="1" fontId="7" fillId="4" borderId="29" xfId="0" applyNumberFormat="1" applyFont="1" applyFill="1" applyBorder="1" applyAlignment="1" applyProtection="1">
      <alignment horizontal="left" vertical="center"/>
    </xf>
    <xf numFmtId="1" fontId="7" fillId="4" borderId="0" xfId="0" applyNumberFormat="1" applyFont="1" applyFill="1" applyBorder="1" applyAlignment="1" applyProtection="1">
      <alignment horizontal="left" vertical="center"/>
    </xf>
    <xf numFmtId="1" fontId="7" fillId="4" borderId="28" xfId="0" applyNumberFormat="1" applyFont="1" applyFill="1" applyBorder="1" applyAlignment="1" applyProtection="1">
      <alignment horizontal="left" vertical="center"/>
    </xf>
    <xf numFmtId="9" fontId="18" fillId="4" borderId="29" xfId="0" applyNumberFormat="1" applyFont="1" applyFill="1" applyBorder="1" applyAlignment="1" applyProtection="1">
      <alignment horizontal="center" vertical="center"/>
    </xf>
    <xf numFmtId="9" fontId="18" fillId="4" borderId="0" xfId="0" applyNumberFormat="1" applyFont="1" applyFill="1" applyBorder="1" applyAlignment="1" applyProtection="1">
      <alignment horizontal="center" vertical="center"/>
    </xf>
    <xf numFmtId="9" fontId="18" fillId="4" borderId="28" xfId="0" applyNumberFormat="1" applyFont="1" applyFill="1" applyBorder="1" applyAlignment="1" applyProtection="1">
      <alignment horizontal="center" vertical="center"/>
    </xf>
    <xf numFmtId="1" fontId="7" fillId="4" borderId="29" xfId="0" applyNumberFormat="1" applyFont="1" applyFill="1" applyBorder="1" applyAlignment="1" applyProtection="1">
      <alignment horizontal="right" vertical="center"/>
    </xf>
    <xf numFmtId="1" fontId="7" fillId="4" borderId="0" xfId="0" applyNumberFormat="1" applyFont="1" applyFill="1" applyBorder="1" applyAlignment="1" applyProtection="1">
      <alignment horizontal="right" vertical="center"/>
    </xf>
    <xf numFmtId="1" fontId="7" fillId="4" borderId="28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top" wrapText="1" readingOrder="1"/>
    </xf>
    <xf numFmtId="0" fontId="1" fillId="0" borderId="0" xfId="0" applyFont="1" applyBorder="1" applyAlignment="1" applyProtection="1">
      <alignment horizontal="center" vertical="top" wrapText="1" readingOrder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29" xfId="0" applyFill="1" applyBorder="1" applyAlignment="1" applyProtection="1">
      <alignment horizontal="left" vertical="center" wrapText="1"/>
    </xf>
    <xf numFmtId="0" fontId="0" fillId="2" borderId="30" xfId="0" applyFill="1" applyBorder="1" applyAlignment="1" applyProtection="1">
      <alignment horizontal="left" vertical="center" wrapText="1"/>
    </xf>
    <xf numFmtId="0" fontId="0" fillId="2" borderId="19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left" vertical="center" wrapText="1"/>
    </xf>
    <xf numFmtId="0" fontId="0" fillId="2" borderId="23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/>
    </xf>
    <xf numFmtId="0" fontId="19" fillId="5" borderId="29" xfId="0" applyFont="1" applyFill="1" applyBorder="1" applyAlignment="1" applyProtection="1">
      <alignment horizontal="center" vertical="center"/>
    </xf>
    <xf numFmtId="0" fontId="19" fillId="5" borderId="18" xfId="0" applyFont="1" applyFill="1" applyBorder="1" applyAlignment="1" applyProtection="1">
      <alignment horizontal="center" vertical="center"/>
    </xf>
    <xf numFmtId="0" fontId="19" fillId="5" borderId="19" xfId="0" applyFont="1" applyFill="1" applyBorder="1" applyAlignment="1" applyProtection="1">
      <alignment horizontal="center" vertical="center"/>
    </xf>
    <xf numFmtId="0" fontId="19" fillId="5" borderId="4" xfId="0" applyFont="1" applyFill="1" applyBorder="1" applyAlignment="1" applyProtection="1">
      <alignment horizontal="center" vertical="center"/>
    </xf>
    <xf numFmtId="0" fontId="19" fillId="5" borderId="20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left" vertical="center" wrapText="1"/>
    </xf>
    <xf numFmtId="0" fontId="0" fillId="2" borderId="27" xfId="0" applyFill="1" applyBorder="1" applyAlignment="1" applyProtection="1">
      <alignment horizontal="left" vertical="center" wrapText="1"/>
    </xf>
    <xf numFmtId="0" fontId="0" fillId="2" borderId="32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2" fontId="0" fillId="0" borderId="15" xfId="0" applyNumberFormat="1" applyBorder="1" applyAlignment="1" applyProtection="1">
      <alignment horizontal="center" vertical="center"/>
    </xf>
    <xf numFmtId="2" fontId="0" fillId="0" borderId="34" xfId="0" applyNumberForma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33">
    <dxf>
      <numFmt numFmtId="19" formatCode="m/d/yyyy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numFmt numFmtId="164" formatCode="m/d/yy;@"/>
      <alignment horizontal="general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164" formatCode="m/d/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numFmt numFmtId="164" formatCode="m/d/yy;@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protection locked="0" hidden="0"/>
    </dxf>
    <dxf>
      <border>
        <bottom style="thin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Missed Appointment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87-4E43-A018-BE2DB9FEA0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87-4E43-A018-BE2DB9FEA0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87-4E43-A018-BE2DB9FEA0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87-4E43-A018-BE2DB9FEA0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87-4E43-A018-BE2DB9FEA0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230-454C-9F9F-1545A1CC53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'Results Summary'!$C$6:$C$11</c:f>
              <c:strCache>
                <c:ptCount val="6"/>
                <c:pt idx="0">
                  <c:v>Subsequent Certification</c:v>
                </c:pt>
                <c:pt idx="1">
                  <c:v>Mid-Certification Assessment</c:v>
                </c:pt>
                <c:pt idx="2">
                  <c:v>Nutrition Education</c:v>
                </c:pt>
                <c:pt idx="3">
                  <c:v>Food Benefit Issuance</c:v>
                </c:pt>
                <c:pt idx="4">
                  <c:v>Breastfeeding</c:v>
                </c:pt>
                <c:pt idx="5">
                  <c:v>Did not have an appointment</c:v>
                </c:pt>
              </c:strCache>
            </c:strRef>
          </c:cat>
          <c:val>
            <c:numRef>
              <c:f>'Results Summary'!$G$6:$G$11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3-4E84-AA5A-06DACC3B4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Reasons Given for Missing</a:t>
            </a:r>
            <a:r>
              <a:rPr lang="en-US" baseline="0"/>
              <a:t> Appointments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51-4CF9-8390-ECE26DA4E5B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51-4CF9-8390-ECE26DA4E5B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51-4CF9-8390-ECE26DA4E5BD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51-4CF9-8390-ECE26DA4E5B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51-4CF9-8390-ECE26DA4E5B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51-4CF9-8390-ECE26DA4E5B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51-4CF9-8390-ECE26DA4E5B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51-4CF9-8390-ECE26DA4E5BD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083-4EB0-B296-8F460AD27460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083-4EB0-B296-8F460AD2746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EF-487A-A18E-551A0EBE2D55}"/>
              </c:ext>
            </c:extLst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490-42F3-9234-A2FBC01D4A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'Results Summary'!$I$22:$I$33</c:f>
              <c:strCache>
                <c:ptCount val="12"/>
                <c:pt idx="0">
                  <c:v>unknown - unable to reach family</c:v>
                </c:pt>
                <c:pt idx="1">
                  <c:v>forgot about appointment</c:v>
                </c:pt>
                <c:pt idx="2">
                  <c:v>child sick</c:v>
                </c:pt>
                <c:pt idx="3">
                  <c:v>work / school conflict</c:v>
                </c:pt>
                <c:pt idx="4">
                  <c:v>transportation difficulty</c:v>
                </c:pt>
                <c:pt idx="5">
                  <c:v>no longer in need of benefits</c:v>
                </c:pt>
                <c:pt idx="6">
                  <c:v>recently moved out of area</c:v>
                </c:pt>
                <c:pt idx="7">
                  <c:v>believed no longer eligible</c:v>
                </c:pt>
                <c:pt idx="8">
                  <c:v>dissatisfaction with program</c:v>
                </c:pt>
                <c:pt idx="9">
                  <c:v>fear due to immigration issues</c:v>
                </c:pt>
                <c:pt idx="10">
                  <c:v>using foodbank instead of WIC</c:v>
                </c:pt>
                <c:pt idx="11">
                  <c:v>no reason given</c:v>
                </c:pt>
              </c:strCache>
            </c:strRef>
          </c:cat>
          <c:val>
            <c:numRef>
              <c:f>'Results Summary'!$M$22:$M$33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D-48A0-9D25-94EAD9E6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Contact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34-49AE-8332-A8D779B5983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34-49AE-8332-A8D779B5983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34-49AE-8332-A8D779B5983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34-49AE-8332-A8D779B5983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637-468D-BBD6-D9B4062CF3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'Results Summary'!$C$28:$C$32</c:f>
              <c:strCache>
                <c:ptCount val="5"/>
                <c:pt idx="0">
                  <c:v>spoke with family</c:v>
                </c:pt>
                <c:pt idx="1">
                  <c:v>no answer, left voicemail</c:v>
                </c:pt>
                <c:pt idx="2">
                  <c:v>no answer, no voicemail</c:v>
                </c:pt>
                <c:pt idx="3">
                  <c:v>phone not working / wrong number</c:v>
                </c:pt>
                <c:pt idx="4">
                  <c:v>family retruned call / voicemail</c:v>
                </c:pt>
              </c:strCache>
            </c:strRef>
          </c:cat>
          <c:val>
            <c:numRef>
              <c:f>'Results Summary'!$G$28:$G$32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C-4666-A8B6-42D625E9E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Reason</a:t>
            </a:r>
            <a:r>
              <a:rPr lang="en-US" baseline="0"/>
              <a:t>s of Dissatisfaction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A7-4E62-92AA-28F354B026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A7-4E62-92AA-28F354B026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A7-4E62-92AA-28F354B026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A7-4E62-92AA-28F354B02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'Results Summary'!$O$28:$O$31</c:f>
              <c:strCache>
                <c:ptCount val="4"/>
                <c:pt idx="0">
                  <c:v>food and formula choices</c:v>
                </c:pt>
                <c:pt idx="1">
                  <c:v>shopping issues</c:v>
                </c:pt>
                <c:pt idx="2">
                  <c:v>clinic wait time too long</c:v>
                </c:pt>
                <c:pt idx="3">
                  <c:v>poor customer service</c:v>
                </c:pt>
              </c:strCache>
            </c:strRef>
          </c:cat>
          <c:val>
            <c:numRef>
              <c:f>'Results Summary'!$S$28:$S$31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D-4F16-AF9B-E6D825CB24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Benefits Issued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7A-41DD-A9DF-5744D3B94A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7A-41DD-A9DF-5744D3B94A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7A-41DD-A9DF-5744D3B94A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7A-41DD-A9DF-5744D3B94A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'Results Summary'!$O$6:$O$9</c:f>
              <c:strCache>
                <c:ptCount val="4"/>
                <c:pt idx="0">
                  <c:v>no</c:v>
                </c:pt>
                <c:pt idx="1">
                  <c:v>yes - 1 month</c:v>
                </c:pt>
                <c:pt idx="2">
                  <c:v>yes - 2 months</c:v>
                </c:pt>
                <c:pt idx="3">
                  <c:v>yes - 3 months</c:v>
                </c:pt>
              </c:strCache>
            </c:strRef>
          </c:cat>
          <c:val>
            <c:numRef>
              <c:f>'Results Summary'!$S$6:$S$9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7A-41DD-A9DF-5744D3B94A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9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12" Type="http://schemas.openxmlformats.org/officeDocument/2006/relationships/image" Target="../media/image8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image" Target="../media/image7.png"/><Relationship Id="rId5" Type="http://schemas.openxmlformats.org/officeDocument/2006/relationships/image" Target="../media/image2.png"/><Relationship Id="rId10" Type="http://schemas.openxmlformats.org/officeDocument/2006/relationships/image" Target="../media/image6.png"/><Relationship Id="rId4" Type="http://schemas.openxmlformats.org/officeDocument/2006/relationships/chart" Target="../charts/chart4.xml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9</xdr:row>
      <xdr:rowOff>220134</xdr:rowOff>
    </xdr:from>
    <xdr:to>
      <xdr:col>1</xdr:col>
      <xdr:colOff>594450</xdr:colOff>
      <xdr:row>11</xdr:row>
      <xdr:rowOff>50802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7002E8-9092-4685-979C-DF5988BBD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933" y="3378201"/>
          <a:ext cx="425117" cy="448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41279</xdr:colOff>
      <xdr:row>12</xdr:row>
      <xdr:rowOff>28575</xdr:rowOff>
    </xdr:from>
    <xdr:to>
      <xdr:col>6</xdr:col>
      <xdr:colOff>1362076</xdr:colOff>
      <xdr:row>23</xdr:row>
      <xdr:rowOff>136956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A1D1FE-863B-4ADD-B442-708D88317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48472</xdr:colOff>
      <xdr:row>34</xdr:row>
      <xdr:rowOff>93768</xdr:rowOff>
    </xdr:from>
    <xdr:to>
      <xdr:col>12</xdr:col>
      <xdr:colOff>1534372</xdr:colOff>
      <xdr:row>45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0BCB81-6062-4AAB-AEF4-0EA701963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33</xdr:row>
      <xdr:rowOff>109538</xdr:rowOff>
    </xdr:from>
    <xdr:to>
      <xdr:col>6</xdr:col>
      <xdr:colOff>1362075</xdr:colOff>
      <xdr:row>43</xdr:row>
      <xdr:rowOff>152401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71BF26-892B-4461-ACC6-4C25831DE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31749</xdr:colOff>
      <xdr:row>32</xdr:row>
      <xdr:rowOff>57150</xdr:rowOff>
    </xdr:from>
    <xdr:to>
      <xdr:col>18</xdr:col>
      <xdr:colOff>1513416</xdr:colOff>
      <xdr:row>42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A3DB0-8B0F-4514-A41D-E8D0E17660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59422</xdr:colOff>
      <xdr:row>5</xdr:row>
      <xdr:rowOff>45441</xdr:rowOff>
    </xdr:from>
    <xdr:to>
      <xdr:col>2</xdr:col>
      <xdr:colOff>174770</xdr:colOff>
      <xdr:row>5</xdr:row>
      <xdr:rowOff>153799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98690B5-6FA8-4D40-8431-9BF6BBA213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8987" t="2083" r="12915" b="93312"/>
        <a:stretch/>
      </xdr:blipFill>
      <xdr:spPr>
        <a:xfrm>
          <a:off x="258661" y="1377193"/>
          <a:ext cx="115348" cy="108358"/>
        </a:xfrm>
        <a:prstGeom prst="rect">
          <a:avLst/>
        </a:prstGeom>
      </xdr:spPr>
    </xdr:pic>
    <xdr:clientData/>
  </xdr:twoCellAnchor>
  <xdr:twoCellAnchor editAs="oneCell">
    <xdr:from>
      <xdr:col>2</xdr:col>
      <xdr:colOff>48934</xdr:colOff>
      <xdr:row>5</xdr:row>
      <xdr:rowOff>31458</xdr:rowOff>
    </xdr:from>
    <xdr:to>
      <xdr:col>2</xdr:col>
      <xdr:colOff>185255</xdr:colOff>
      <xdr:row>5</xdr:row>
      <xdr:rowOff>146807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60476D2-817B-4328-B063-3FF65CFB71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8220" t="24588" r="1299" b="70511"/>
        <a:stretch/>
      </xdr:blipFill>
      <xdr:spPr>
        <a:xfrm>
          <a:off x="248173" y="1569440"/>
          <a:ext cx="136321" cy="115349"/>
        </a:xfrm>
        <a:prstGeom prst="rect">
          <a:avLst/>
        </a:prstGeom>
      </xdr:spPr>
    </xdr:pic>
    <xdr:clientData/>
  </xdr:twoCellAnchor>
  <xdr:twoCellAnchor editAs="oneCell">
    <xdr:from>
      <xdr:col>2</xdr:col>
      <xdr:colOff>52430</xdr:colOff>
      <xdr:row>6</xdr:row>
      <xdr:rowOff>45441</xdr:rowOff>
    </xdr:from>
    <xdr:to>
      <xdr:col>2</xdr:col>
      <xdr:colOff>174769</xdr:colOff>
      <xdr:row>6</xdr:row>
      <xdr:rowOff>143313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FDA8C70-C918-44DB-8E0F-7F0E92AA5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7571" t="48036" r="10205" b="47804"/>
        <a:stretch/>
      </xdr:blipFill>
      <xdr:spPr>
        <a:xfrm>
          <a:off x="251669" y="1782661"/>
          <a:ext cx="122339" cy="97872"/>
        </a:xfrm>
        <a:prstGeom prst="rect">
          <a:avLst/>
        </a:prstGeom>
      </xdr:spPr>
    </xdr:pic>
    <xdr:clientData/>
  </xdr:twoCellAnchor>
  <xdr:twoCellAnchor editAs="oneCell">
    <xdr:from>
      <xdr:col>2</xdr:col>
      <xdr:colOff>27266</xdr:colOff>
      <xdr:row>7</xdr:row>
      <xdr:rowOff>12026</xdr:rowOff>
    </xdr:from>
    <xdr:to>
      <xdr:col>2</xdr:col>
      <xdr:colOff>192858</xdr:colOff>
      <xdr:row>7</xdr:row>
      <xdr:rowOff>176892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B1EC7B3-7F7A-46F1-90AF-4E602789F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715" t="69725" r="-475" b="22658"/>
        <a:stretch/>
      </xdr:blipFill>
      <xdr:spPr>
        <a:xfrm>
          <a:off x="226505" y="1948485"/>
          <a:ext cx="165592" cy="164866"/>
        </a:xfrm>
        <a:prstGeom prst="rect">
          <a:avLst/>
        </a:prstGeom>
      </xdr:spPr>
    </xdr:pic>
    <xdr:clientData/>
  </xdr:twoCellAnchor>
  <xdr:twoCellAnchor editAs="oneCell">
    <xdr:from>
      <xdr:col>2</xdr:col>
      <xdr:colOff>27266</xdr:colOff>
      <xdr:row>7</xdr:row>
      <xdr:rowOff>181639</xdr:rowOff>
    </xdr:from>
    <xdr:to>
      <xdr:col>2</xdr:col>
      <xdr:colOff>192858</xdr:colOff>
      <xdr:row>8</xdr:row>
      <xdr:rowOff>159105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68C98ED-015A-4477-8DDB-79914B57CF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715" t="92439" r="-475" b="-56"/>
        <a:stretch/>
      </xdr:blipFill>
      <xdr:spPr>
        <a:xfrm>
          <a:off x="226505" y="2118098"/>
          <a:ext cx="165592" cy="179238"/>
        </a:xfrm>
        <a:prstGeom prst="rect">
          <a:avLst/>
        </a:prstGeom>
      </xdr:spPr>
    </xdr:pic>
    <xdr:clientData/>
  </xdr:twoCellAnchor>
  <xdr:twoCellAnchor editAs="oneCell">
    <xdr:from>
      <xdr:col>2</xdr:col>
      <xdr:colOff>52561</xdr:colOff>
      <xdr:row>9</xdr:row>
      <xdr:rowOff>36509</xdr:rowOff>
    </xdr:from>
    <xdr:to>
      <xdr:col>2</xdr:col>
      <xdr:colOff>180167</xdr:colOff>
      <xdr:row>9</xdr:row>
      <xdr:rowOff>173566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208B6CA-30AD-4B0F-9907-3D8FFCD09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1800" y="2357463"/>
          <a:ext cx="127606" cy="13705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21</xdr:row>
      <xdr:rowOff>50287</xdr:rowOff>
    </xdr:from>
    <xdr:to>
      <xdr:col>8</xdr:col>
      <xdr:colOff>159737</xdr:colOff>
      <xdr:row>21</xdr:row>
      <xdr:rowOff>162694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AB9B4E0-AF4E-4AAE-960A-66B6A2D885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1475" b="95828"/>
        <a:stretch/>
      </xdr:blipFill>
      <xdr:spPr>
        <a:xfrm>
          <a:off x="3986607" y="1399150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22</xdr:row>
      <xdr:rowOff>48868</xdr:rowOff>
    </xdr:from>
    <xdr:to>
      <xdr:col>8</xdr:col>
      <xdr:colOff>159737</xdr:colOff>
      <xdr:row>22</xdr:row>
      <xdr:rowOff>161275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7A95DFC-4A55-4B48-BE9A-CBB02BCE89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10540" r="3938" b="85288"/>
        <a:stretch/>
      </xdr:blipFill>
      <xdr:spPr>
        <a:xfrm>
          <a:off x="3986607" y="1606666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23</xdr:row>
      <xdr:rowOff>62120</xdr:rowOff>
    </xdr:from>
    <xdr:to>
      <xdr:col>8</xdr:col>
      <xdr:colOff>159737</xdr:colOff>
      <xdr:row>23</xdr:row>
      <xdr:rowOff>174527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B289850-0693-475E-9C8D-CCB66AA84A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21299" r="3938" b="74529"/>
        <a:stretch/>
      </xdr:blipFill>
      <xdr:spPr>
        <a:xfrm>
          <a:off x="3986607" y="1819636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24</xdr:row>
      <xdr:rowOff>47330</xdr:rowOff>
    </xdr:from>
    <xdr:to>
      <xdr:col>8</xdr:col>
      <xdr:colOff>159737</xdr:colOff>
      <xdr:row>24</xdr:row>
      <xdr:rowOff>159737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7FFC553-7294-44BE-A244-F503DF750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31839" r="3938" b="63989"/>
        <a:stretch/>
      </xdr:blipFill>
      <xdr:spPr>
        <a:xfrm>
          <a:off x="3986607" y="2004564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25</xdr:row>
      <xdr:rowOff>44371</xdr:rowOff>
    </xdr:from>
    <xdr:to>
      <xdr:col>8</xdr:col>
      <xdr:colOff>159737</xdr:colOff>
      <xdr:row>25</xdr:row>
      <xdr:rowOff>156778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9868E77-4692-43DC-92E3-6A43BDE7EB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42489" r="3938" b="53339"/>
        <a:stretch/>
      </xdr:blipFill>
      <xdr:spPr>
        <a:xfrm>
          <a:off x="3986607" y="2192105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26</xdr:row>
      <xdr:rowOff>42951</xdr:rowOff>
    </xdr:from>
    <xdr:to>
      <xdr:col>8</xdr:col>
      <xdr:colOff>159737</xdr:colOff>
      <xdr:row>26</xdr:row>
      <xdr:rowOff>155358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467BD46-C2B6-4BD4-B0B4-CEEF266DE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53138" r="3938" b="42690"/>
        <a:stretch/>
      </xdr:blipFill>
      <xdr:spPr>
        <a:xfrm>
          <a:off x="3986607" y="2381185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27</xdr:row>
      <xdr:rowOff>50287</xdr:rowOff>
    </xdr:from>
    <xdr:to>
      <xdr:col>8</xdr:col>
      <xdr:colOff>159737</xdr:colOff>
      <xdr:row>27</xdr:row>
      <xdr:rowOff>162694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5CC3196-9AF5-475D-92D7-057CE8BB20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63678" r="1475" b="32150"/>
        <a:stretch/>
      </xdr:blipFill>
      <xdr:spPr>
        <a:xfrm>
          <a:off x="3986607" y="2588239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28</xdr:row>
      <xdr:rowOff>47329</xdr:rowOff>
    </xdr:from>
    <xdr:to>
      <xdr:col>8</xdr:col>
      <xdr:colOff>159737</xdr:colOff>
      <xdr:row>28</xdr:row>
      <xdr:rowOff>159736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D7CA8EA-1311-47F6-AF92-F2C0D06BC5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74327" r="3938" b="21501"/>
        <a:stretch/>
      </xdr:blipFill>
      <xdr:spPr>
        <a:xfrm>
          <a:off x="3986607" y="2775781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29</xdr:row>
      <xdr:rowOff>50286</xdr:rowOff>
    </xdr:from>
    <xdr:to>
      <xdr:col>8</xdr:col>
      <xdr:colOff>159737</xdr:colOff>
      <xdr:row>29</xdr:row>
      <xdr:rowOff>162693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401FDC9-A55D-42C0-BF40-E42646D2A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4926" t="84868" r="6400" b="10960"/>
        <a:stretch/>
      </xdr:blipFill>
      <xdr:spPr>
        <a:xfrm>
          <a:off x="3986607" y="2969238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30</xdr:row>
      <xdr:rowOff>47329</xdr:rowOff>
    </xdr:from>
    <xdr:to>
      <xdr:col>8</xdr:col>
      <xdr:colOff>159737</xdr:colOff>
      <xdr:row>30</xdr:row>
      <xdr:rowOff>159736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AF1D49B-5E49-4941-A9DA-E2CE50ED5B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95627" r="1475" b="201"/>
        <a:stretch/>
      </xdr:blipFill>
      <xdr:spPr>
        <a:xfrm>
          <a:off x="3986607" y="3156781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14</xdr:col>
      <xdr:colOff>45810</xdr:colOff>
      <xdr:row>27</xdr:row>
      <xdr:rowOff>40821</xdr:rowOff>
    </xdr:from>
    <xdr:to>
      <xdr:col>14</xdr:col>
      <xdr:colOff>172810</xdr:colOff>
      <xdr:row>27</xdr:row>
      <xdr:rowOff>167822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42FB48B-3866-446E-95B1-E471A7B049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" r="3881" b="92911"/>
        <a:stretch/>
      </xdr:blipFill>
      <xdr:spPr>
        <a:xfrm>
          <a:off x="3991881" y="6241142"/>
          <a:ext cx="127000" cy="127001"/>
        </a:xfrm>
        <a:prstGeom prst="rect">
          <a:avLst/>
        </a:prstGeom>
      </xdr:spPr>
    </xdr:pic>
    <xdr:clientData/>
  </xdr:twoCellAnchor>
  <xdr:twoCellAnchor editAs="oneCell">
    <xdr:from>
      <xdr:col>14</xdr:col>
      <xdr:colOff>45810</xdr:colOff>
      <xdr:row>28</xdr:row>
      <xdr:rowOff>45357</xdr:rowOff>
    </xdr:from>
    <xdr:to>
      <xdr:col>14</xdr:col>
      <xdr:colOff>172810</xdr:colOff>
      <xdr:row>28</xdr:row>
      <xdr:rowOff>172358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C04C705-4252-4A3A-B488-672513EE54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" t="30381" r="3881" b="62530"/>
        <a:stretch/>
      </xdr:blipFill>
      <xdr:spPr>
        <a:xfrm>
          <a:off x="3991881" y="6445250"/>
          <a:ext cx="127000" cy="127001"/>
        </a:xfrm>
        <a:prstGeom prst="rect">
          <a:avLst/>
        </a:prstGeom>
      </xdr:spPr>
    </xdr:pic>
    <xdr:clientData/>
  </xdr:twoCellAnchor>
  <xdr:twoCellAnchor editAs="oneCell">
    <xdr:from>
      <xdr:col>14</xdr:col>
      <xdr:colOff>50346</xdr:colOff>
      <xdr:row>29</xdr:row>
      <xdr:rowOff>43542</xdr:rowOff>
    </xdr:from>
    <xdr:to>
      <xdr:col>14</xdr:col>
      <xdr:colOff>177346</xdr:colOff>
      <xdr:row>29</xdr:row>
      <xdr:rowOff>170543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8685893-E33E-4D47-B364-3490D1AF1C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3435" t="60762" r="447" b="32149"/>
        <a:stretch/>
      </xdr:blipFill>
      <xdr:spPr>
        <a:xfrm>
          <a:off x="3996417" y="6633935"/>
          <a:ext cx="127000" cy="127001"/>
        </a:xfrm>
        <a:prstGeom prst="rect">
          <a:avLst/>
        </a:prstGeom>
      </xdr:spPr>
    </xdr:pic>
    <xdr:clientData/>
  </xdr:twoCellAnchor>
  <xdr:twoCellAnchor editAs="oneCell">
    <xdr:from>
      <xdr:col>14</xdr:col>
      <xdr:colOff>45810</xdr:colOff>
      <xdr:row>30</xdr:row>
      <xdr:rowOff>59871</xdr:rowOff>
    </xdr:from>
    <xdr:to>
      <xdr:col>14</xdr:col>
      <xdr:colOff>172810</xdr:colOff>
      <xdr:row>31</xdr:row>
      <xdr:rowOff>3992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A82412E-43F8-4950-A5D8-6A800B9E2D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-3431" t="91650" r="7313" b="1261"/>
        <a:stretch/>
      </xdr:blipFill>
      <xdr:spPr>
        <a:xfrm>
          <a:off x="3991881" y="6840764"/>
          <a:ext cx="127000" cy="127001"/>
        </a:xfrm>
        <a:prstGeom prst="rect">
          <a:avLst/>
        </a:prstGeom>
      </xdr:spPr>
    </xdr:pic>
    <xdr:clientData/>
  </xdr:twoCellAnchor>
  <xdr:twoCellAnchor>
    <xdr:from>
      <xdr:col>14</xdr:col>
      <xdr:colOff>31749</xdr:colOff>
      <xdr:row>10</xdr:row>
      <xdr:rowOff>53340</xdr:rowOff>
    </xdr:from>
    <xdr:to>
      <xdr:col>18</xdr:col>
      <xdr:colOff>1513416</xdr:colOff>
      <xdr:row>19</xdr:row>
      <xdr:rowOff>144780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4A806AE-F4F6-4FFE-9CDF-1D10E8D4F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44452</xdr:colOff>
      <xdr:row>27</xdr:row>
      <xdr:rowOff>57151</xdr:rowOff>
    </xdr:from>
    <xdr:to>
      <xdr:col>2</xdr:col>
      <xdr:colOff>165100</xdr:colOff>
      <xdr:row>27</xdr:row>
      <xdr:rowOff>177801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016E4D-C79D-4C20-8F53-1C47F7CDA8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r="5085" b="93250"/>
        <a:stretch/>
      </xdr:blipFill>
      <xdr:spPr>
        <a:xfrm>
          <a:off x="8102602" y="1409701"/>
          <a:ext cx="120648" cy="12065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28</xdr:row>
      <xdr:rowOff>53975</xdr:rowOff>
    </xdr:from>
    <xdr:to>
      <xdr:col>2</xdr:col>
      <xdr:colOff>171448</xdr:colOff>
      <xdr:row>28</xdr:row>
      <xdr:rowOff>174625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A5E17D0-05CD-4AE2-9628-83C55F6A1E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31086" r="5085" b="62164"/>
        <a:stretch/>
      </xdr:blipFill>
      <xdr:spPr>
        <a:xfrm>
          <a:off x="8108950" y="1616075"/>
          <a:ext cx="120648" cy="120650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29</xdr:row>
      <xdr:rowOff>50800</xdr:rowOff>
    </xdr:from>
    <xdr:to>
      <xdr:col>2</xdr:col>
      <xdr:colOff>165098</xdr:colOff>
      <xdr:row>29</xdr:row>
      <xdr:rowOff>171450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FF2F697-E416-4423-8068-FD7A134E4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62526" r="5085" b="30724"/>
        <a:stretch/>
      </xdr:blipFill>
      <xdr:spPr>
        <a:xfrm>
          <a:off x="8102600" y="1812925"/>
          <a:ext cx="120648" cy="1206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30</xdr:row>
      <xdr:rowOff>47625</xdr:rowOff>
    </xdr:from>
    <xdr:to>
      <xdr:col>2</xdr:col>
      <xdr:colOff>168273</xdr:colOff>
      <xdr:row>30</xdr:row>
      <xdr:rowOff>168275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6C761E1-2548-4C11-B06F-F1B1AEF4DA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497" t="93434" r="2587" b="-184"/>
        <a:stretch/>
      </xdr:blipFill>
      <xdr:spPr>
        <a:xfrm>
          <a:off x="8105775" y="2009775"/>
          <a:ext cx="120648" cy="12065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</xdr:colOff>
      <xdr:row>5</xdr:row>
      <xdr:rowOff>59528</xdr:rowOff>
    </xdr:from>
    <xdr:to>
      <xdr:col>14</xdr:col>
      <xdr:colOff>159544</xdr:colOff>
      <xdr:row>5</xdr:row>
      <xdr:rowOff>173831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70F655-E992-40FE-AF35-6802FD6929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r="4081" b="89911"/>
        <a:stretch/>
      </xdr:blipFill>
      <xdr:spPr>
        <a:xfrm>
          <a:off x="8105774" y="5317328"/>
          <a:ext cx="111920" cy="114303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</xdr:colOff>
      <xdr:row>6</xdr:row>
      <xdr:rowOff>54766</xdr:rowOff>
    </xdr:from>
    <xdr:to>
      <xdr:col>14</xdr:col>
      <xdr:colOff>164307</xdr:colOff>
      <xdr:row>6</xdr:row>
      <xdr:rowOff>169069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CDB2489-D5BF-4F7E-9C79-ED79389CE8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-2041" t="29636" r="6121" b="60275"/>
        <a:stretch/>
      </xdr:blipFill>
      <xdr:spPr>
        <a:xfrm>
          <a:off x="8110537" y="5503066"/>
          <a:ext cx="111920" cy="114303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</xdr:colOff>
      <xdr:row>7</xdr:row>
      <xdr:rowOff>54766</xdr:rowOff>
    </xdr:from>
    <xdr:to>
      <xdr:col>14</xdr:col>
      <xdr:colOff>164307</xdr:colOff>
      <xdr:row>7</xdr:row>
      <xdr:rowOff>169069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37C0A5E-5BB2-4970-A09A-C4FB8A0BBB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-2041" t="59482" r="6121" b="30429"/>
        <a:stretch/>
      </xdr:blipFill>
      <xdr:spPr>
        <a:xfrm>
          <a:off x="8110537" y="5693566"/>
          <a:ext cx="111920" cy="114303"/>
        </a:xfrm>
        <a:prstGeom prst="rect">
          <a:avLst/>
        </a:prstGeom>
      </xdr:spPr>
    </xdr:pic>
    <xdr:clientData/>
  </xdr:twoCellAnchor>
  <xdr:twoCellAnchor editAs="oneCell">
    <xdr:from>
      <xdr:col>14</xdr:col>
      <xdr:colOff>54769</xdr:colOff>
      <xdr:row>8</xdr:row>
      <xdr:rowOff>50006</xdr:rowOff>
    </xdr:from>
    <xdr:to>
      <xdr:col>14</xdr:col>
      <xdr:colOff>166689</xdr:colOff>
      <xdr:row>8</xdr:row>
      <xdr:rowOff>164309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9B14EB4-420E-4697-82E5-96C9C1E292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89533" r="4081" b="378"/>
        <a:stretch/>
      </xdr:blipFill>
      <xdr:spPr>
        <a:xfrm>
          <a:off x="8112919" y="5879306"/>
          <a:ext cx="111920" cy="114303"/>
        </a:xfrm>
        <a:prstGeom prst="rect">
          <a:avLst/>
        </a:prstGeom>
      </xdr:spPr>
    </xdr:pic>
    <xdr:clientData/>
  </xdr:twoCellAnchor>
  <xdr:twoCellAnchor editAs="oneCell">
    <xdr:from>
      <xdr:col>2</xdr:col>
      <xdr:colOff>61338</xdr:colOff>
      <xdr:row>10</xdr:row>
      <xdr:rowOff>48762</xdr:rowOff>
    </xdr:from>
    <xdr:to>
      <xdr:col>2</xdr:col>
      <xdr:colOff>160789</xdr:colOff>
      <xdr:row>10</xdr:row>
      <xdr:rowOff>151527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54755E3-874A-43E8-A054-299F837C7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0577" y="2561964"/>
          <a:ext cx="99451" cy="10276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31</xdr:row>
      <xdr:rowOff>45720</xdr:rowOff>
    </xdr:from>
    <xdr:to>
      <xdr:col>8</xdr:col>
      <xdr:colOff>156424</xdr:colOff>
      <xdr:row>31</xdr:row>
      <xdr:rowOff>158127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05EAAB8-E9B3-4CC2-A15B-45B10DC0EB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42489" r="3938" b="53339"/>
        <a:stretch/>
      </xdr:blipFill>
      <xdr:spPr>
        <a:xfrm>
          <a:off x="5158740" y="6278880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32</xdr:row>
      <xdr:rowOff>45720</xdr:rowOff>
    </xdr:from>
    <xdr:to>
      <xdr:col>8</xdr:col>
      <xdr:colOff>156424</xdr:colOff>
      <xdr:row>32</xdr:row>
      <xdr:rowOff>158127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E9706F7-97D1-433E-AC56-06CC3A80FA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463" t="53138" r="3938" b="42690"/>
        <a:stretch/>
      </xdr:blipFill>
      <xdr:spPr>
        <a:xfrm>
          <a:off x="5158740" y="6469380"/>
          <a:ext cx="118324" cy="112407"/>
        </a:xfrm>
        <a:prstGeom prst="rect">
          <a:avLst/>
        </a:prstGeom>
      </xdr:spPr>
    </xdr:pic>
    <xdr:clientData/>
  </xdr:twoCellAnchor>
  <xdr:twoCellAnchor editAs="oneCell">
    <xdr:from>
      <xdr:col>2</xdr:col>
      <xdr:colOff>28864</xdr:colOff>
      <xdr:row>31</xdr:row>
      <xdr:rowOff>38389</xdr:rowOff>
    </xdr:from>
    <xdr:to>
      <xdr:col>2</xdr:col>
      <xdr:colOff>158750</xdr:colOff>
      <xdr:row>31</xdr:row>
      <xdr:rowOff>163797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1A6BA6A-2F9D-4DC5-9A69-21CB1CA78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9364" y="6401089"/>
          <a:ext cx="129886" cy="1254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6A9000-2447-4171-9BBC-9AA367BAA150}" name="Table1" displayName="Table1" ref="A6:AA351" totalsRowShown="0" headerRowDxfId="30" dataDxfId="28" headerRowBorderDxfId="29">
  <autoFilter ref="A6:AA351" xr:uid="{00AC7258-37ED-42FA-918C-8FDBCDD9A541}"/>
  <tableColumns count="27">
    <tableColumn id="2" xr3:uid="{008317FC-8248-4C51-AE86-12F8E17428B5}" name="Family ID_x000a_(copy from report)" dataDxfId="27"/>
    <tableColumn id="24" xr3:uid="{7CEDD17F-2FB8-42B1-AA7C-8136BD9D313D}" name="Participant ID_x000a_(copy from report)" dataDxfId="26"/>
    <tableColumn id="22" xr3:uid="{0D917464-3E74-4B91-B6DA-A67595F3943F}" name="Extra column for formatting - do not use" dataDxfId="25"/>
    <tableColumn id="12" xr3:uid="{A7889684-D1DC-4762-A38E-CE900096D0E1}" name="Participant Name_x000a_(copy from report)" dataDxfId="24"/>
    <tableColumn id="1" xr3:uid="{8843DA09-3259-45E7-B239-BC1897546C06}" name="Mailing Address_x000a_(copy from report)" dataDxfId="23"/>
    <tableColumn id="13" xr3:uid="{D4F7864C-293E-428B-BB94-987809341777}" name="Phone Number _x000a_(copy from report)" dataDxfId="22"/>
    <tableColumn id="27" xr3:uid="{234747F2-0AAA-4A72-B3DC-1BCC674F66DB}" name="Parent/Guar Name_x000a_(copy from report)" dataDxfId="21"/>
    <tableColumn id="26" xr3:uid="{1531973A-56B3-4E89-8FAE-D1F33E1D1B48}" name="Language Spoken_x000a_(copy from report)" dataDxfId="20"/>
    <tableColumn id="25" xr3:uid="{E8B652F4-C44A-406D-B892-3484573F001B}" name="Language Read_x000a_(copy from report)" dataDxfId="19"/>
    <tableColumn id="14" xr3:uid="{D1EB1ABE-A1CC-41A1-AA8B-CC24557ED357}" name="Email Address _x000a_(copy from report)" dataDxfId="18"/>
    <tableColumn id="6" xr3:uid="{DC208E5C-ED94-48FC-A5E1-422DFD53F576}" name="Pref Meth of Contact_x000a_(copy from report)" dataDxfId="17"/>
    <tableColumn id="7" xr3:uid="{8EBD2BE2-3318-410D-941A-C7A9519B5DFC}" name="Do Not Contact_x000a_(copy from report)" dataDxfId="16"/>
    <tableColumn id="16" xr3:uid="{8344799B-AC84-4600-83A1-36E24A7F5A7F}" name="WIC Cat_x000a_(copy from report)" dataDxfId="15"/>
    <tableColumn id="17" xr3:uid="{3884D274-3F75-490B-870E-67EA3CA06D47}" name="Birth Date_x000a_(copy from report)" dataDxfId="14"/>
    <tableColumn id="28" xr3:uid="{B24F2EFA-18F8-4C7D-81E0-AFC70A7A2DC5}" name="Extra column for formatting - don't use" dataDxfId="13"/>
    <tableColumn id="18" xr3:uid="{3EEB76F9-1A81-4E77-9099-041E1531C5B3}" name="FDTS_x000a_(copy from report)" dataDxfId="12"/>
    <tableColumn id="20" xr3:uid="{B6741963-C66B-41C4-B64F-F8E6B7271AEE}" name="LDTS/Spend Prev FI_x000a_(copy from report)" dataDxfId="11"/>
    <tableColumn id="3" xr3:uid="{2D0570C5-D9CB-41C5-9C08-ED6C2825B6CC}" name="Previous Appt Date _x000a_(copy from report)" dataDxfId="10"/>
    <tableColumn id="21" xr3:uid="{09E47E5F-8B7F-4591-84DB-FAB02CF42BC4}" name="Future Appt Date_x000a_(copy from report)" dataDxfId="9"/>
    <tableColumn id="15" xr3:uid="{9E44F813-8C0A-42AF-8714-DB68D35ED6DC}" name="Cert End Date _x000a_(copy from report)" dataDxfId="8"/>
    <tableColumn id="11" xr3:uid="{6047B399-F5C1-41D9-9342-B3B215212E0F}" name="Missed Appt _x000a_Type" dataDxfId="7"/>
    <tableColumn id="4" xr3:uid="{730403FB-A425-48F5-A4CF-24A460FE2E7D}" name="Date Contacted _x000a_" dataDxfId="6"/>
    <tableColumn id="5" xr3:uid="{60E94CA7-03F4-42B5-8DDC-53289D348726}" name="Contact Result_x000a_ " dataDxfId="5"/>
    <tableColumn id="8" xr3:uid="{B64C9A16-E1CC-4219-8AA2-967C6B0F46F9}" name="Reason Given for _x000a_Not Participating" dataDxfId="4"/>
    <tableColumn id="9" xr3:uid="{F552EC90-5021-47C6-883B-F6DC1AF66C6B}" name="Action_x000a_ (optional)" dataDxfId="3"/>
    <tableColumn id="10" xr3:uid="{9B38DF8E-60C1-4A5B-AB5B-058B87B6FBE7}" name="Nutrition Education Provided?" dataDxfId="2"/>
    <tableColumn id="19" xr3:uid="{DE45C32F-1B40-43B3-ADBD-A132D6122DB0}" name="Benefits Issued Today?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D53572-738A-4D92-8479-19C6DC97CD61}" name="Table2" displayName="Table2" ref="AC23:AC29" totalsRowShown="0">
  <autoFilter ref="AC23:AC29" xr:uid="{69186B8D-028D-426C-B405-BFB9D4C54892}"/>
  <tableColumns count="1">
    <tableColumn id="1" xr3:uid="{F6A14FF4-3C35-4ED4-9193-B7B0391699C1}" name="Contact Results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AAE660-8E75-4B68-A103-2B3E0E91D0CA}" name="Table3" displayName="Table3" ref="AC32:AC48" totalsRowShown="0">
  <autoFilter ref="AC32:AC48" xr:uid="{C566431F-C36D-4E61-A2FC-B8900F682EF4}"/>
  <tableColumns count="1">
    <tableColumn id="1" xr3:uid="{97A7B57E-B3F7-4682-8AF1-7813D0005760}" name="Reasons for missed appt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437E42-6DC9-4CF4-9F83-FB0B6BB9C712}" name="Table4" displayName="Table4" ref="AC51:AC54" totalsRowShown="0">
  <autoFilter ref="AC51:AC54" xr:uid="{EEB9C69E-DFF0-409B-B611-1363D73424A8}"/>
  <tableColumns count="1">
    <tableColumn id="1" xr3:uid="{3235C556-1CF1-4712-B595-5B305A01239B}" name="Actions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C70A26-C82B-495F-9867-CC718E31A30B}" name="Table6" displayName="Table6" ref="AC12:AC19" totalsRowShown="0">
  <autoFilter ref="AC12:AC19" xr:uid="{116FB954-8E2F-461E-9686-6A97D58C75BD}"/>
  <tableColumns count="1">
    <tableColumn id="1" xr3:uid="{6E07DB47-8893-49B3-A5CE-67B7F8700D2E}" name="Appt Typ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E80161-63BA-49F8-8C4A-A9045A315D49}" name="Table7" displayName="Table7" ref="AC64:AC69" totalsRowShown="0">
  <autoFilter ref="AC64:AC69" xr:uid="{5ADBED3C-E05C-4DAE-BD90-B15E68969164}"/>
  <tableColumns count="1">
    <tableColumn id="1" xr3:uid="{A48201F1-03BE-485F-9BF1-6CB71558E593}" name="Benefits issued today ?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58AEAC-83A9-4E0B-A9A5-44846DE1CF6B}" name="Table8" displayName="Table8" ref="AC58:AC61" totalsRowShown="0">
  <autoFilter ref="AC58:AC61" xr:uid="{6EDC8815-BA7B-48C7-BC9E-AB77270B916F}"/>
  <tableColumns count="1">
    <tableColumn id="1" xr3:uid="{D0056A0E-3E82-4131-8E08-3D7437756C4C}" name="Nutrition Education provided during contact?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945D879-5DB2-4EFF-BB03-173FCE7FE5C9}" name="Table5" displayName="Table5" ref="AC7:AC9" totalsRowShown="0">
  <autoFilter ref="AC7:AC9" xr:uid="{133D11C0-8D05-4419-B445-ADD5612696C9}"/>
  <tableColumns count="1">
    <tableColumn id="1" xr3:uid="{4A09F7DC-71EC-4E14-9175-805406E1ADC0}" name="Date Contacted" dataDxfId="0">
      <calculatedColumnFormula>TODAY()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2532-07C4-4283-8CD0-0F920D617A33}">
  <dimension ref="A1:O22"/>
  <sheetViews>
    <sheetView showGridLines="0" topLeftCell="A4" zoomScale="90" zoomScaleNormal="90" workbookViewId="0">
      <selection activeCell="O15" sqref="O15"/>
    </sheetView>
  </sheetViews>
  <sheetFormatPr defaultRowHeight="14.4" x14ac:dyDescent="0.3"/>
  <sheetData>
    <row r="1" spans="1:15" ht="79.5" customHeight="1" thickBot="1" x14ac:dyDescent="0.35">
      <c r="A1" s="119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20"/>
    </row>
    <row r="2" spans="1:15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1" customFormat="1" ht="34.200000000000003" customHeight="1" x14ac:dyDescent="0.35">
      <c r="A3" s="12" t="s">
        <v>29</v>
      </c>
      <c r="B3" s="117" t="s">
        <v>107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5" s="11" customFormat="1" ht="30" customHeight="1" x14ac:dyDescent="0.35">
      <c r="A4" s="10"/>
      <c r="B4" s="19"/>
      <c r="C4" s="121" t="s">
        <v>101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5" s="11" customFormat="1" ht="30" customHeight="1" x14ac:dyDescent="0.35">
      <c r="A5" s="10"/>
      <c r="B5" s="107"/>
      <c r="C5" s="122" t="s">
        <v>113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5" ht="22.5" customHeigh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1" customFormat="1" ht="18" x14ac:dyDescent="0.35">
      <c r="A7" s="10" t="s">
        <v>30</v>
      </c>
      <c r="B7" s="118" t="s">
        <v>95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5" x14ac:dyDescent="0.3">
      <c r="A8" s="20"/>
      <c r="B8" s="20"/>
      <c r="C8" s="20" t="s">
        <v>114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20" customFormat="1" ht="22.5" customHeight="1" x14ac:dyDescent="0.3"/>
    <row r="10" spans="1:15" s="11" customFormat="1" ht="18.75" customHeight="1" x14ac:dyDescent="0.35">
      <c r="A10" s="12" t="s">
        <v>31</v>
      </c>
      <c r="B10" s="117" t="s">
        <v>75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15" ht="30" customHeight="1" x14ac:dyDescent="0.3">
      <c r="A11" s="20"/>
      <c r="B11" s="9"/>
      <c r="C11" s="121" t="s">
        <v>103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20"/>
    </row>
    <row r="12" spans="1:15" ht="30" customHeight="1" x14ac:dyDescent="0.3">
      <c r="A12" s="20"/>
      <c r="B12" s="20"/>
      <c r="C12" s="20"/>
      <c r="D12" s="122" t="s">
        <v>115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21"/>
    </row>
    <row r="13" spans="1:15" ht="22.5" customHeigh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s="11" customFormat="1" ht="18" x14ac:dyDescent="0.35">
      <c r="A14" s="10" t="s">
        <v>32</v>
      </c>
      <c r="B14" s="10" t="s">
        <v>104</v>
      </c>
    </row>
    <row r="15" spans="1:15" ht="45" customHeight="1" x14ac:dyDescent="0.3">
      <c r="A15" s="20"/>
      <c r="B15" s="20"/>
      <c r="C15" s="121" t="s">
        <v>102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20"/>
    </row>
    <row r="16" spans="1:15" ht="22.5" customHeigh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s="11" customFormat="1" ht="18" x14ac:dyDescent="0.35">
      <c r="A17" s="10" t="s">
        <v>33</v>
      </c>
      <c r="B17" s="10" t="s">
        <v>105</v>
      </c>
    </row>
    <row r="18" spans="1:15" s="11" customFormat="1" ht="15" customHeight="1" x14ac:dyDescent="0.35">
      <c r="A18" s="10"/>
      <c r="B18" s="10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5" ht="15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s="22" customFormat="1" ht="15" customHeight="1" x14ac:dyDescent="0.45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23"/>
    </row>
    <row r="21" spans="1:15" ht="15" customHeight="1" x14ac:dyDescent="0.35">
      <c r="A21" s="20"/>
      <c r="B21" s="20"/>
      <c r="C21" s="20"/>
      <c r="D21" s="20"/>
      <c r="E21" s="20"/>
      <c r="F21" s="20"/>
      <c r="G21" s="20"/>
      <c r="H21" s="11"/>
      <c r="I21" s="11"/>
      <c r="J21" s="11"/>
      <c r="K21" s="11"/>
      <c r="L21" s="11"/>
      <c r="M21" s="11"/>
      <c r="N21" s="20"/>
      <c r="O21" s="20"/>
    </row>
    <row r="22" spans="1:15" x14ac:dyDescent="0.3">
      <c r="B22" s="14"/>
      <c r="C22" s="14"/>
      <c r="D22" s="14"/>
      <c r="E22" s="14"/>
      <c r="F22" s="14"/>
      <c r="G22" s="14"/>
      <c r="H22" s="20"/>
      <c r="I22" s="20"/>
      <c r="J22" s="20"/>
      <c r="K22" s="20"/>
      <c r="L22" s="20"/>
      <c r="M22" s="20"/>
      <c r="N22" s="14"/>
    </row>
  </sheetData>
  <mergeCells count="11">
    <mergeCell ref="B20:M20"/>
    <mergeCell ref="C18:N18"/>
    <mergeCell ref="C15:N15"/>
    <mergeCell ref="C11:N11"/>
    <mergeCell ref="D12:N12"/>
    <mergeCell ref="B3:N3"/>
    <mergeCell ref="B7:N7"/>
    <mergeCell ref="B10:N10"/>
    <mergeCell ref="A1:N1"/>
    <mergeCell ref="C4:N4"/>
    <mergeCell ref="C5:N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BF064-6599-4209-AE55-0DC87B61871B}">
  <sheetPr>
    <pageSetUpPr fitToPage="1"/>
  </sheetPr>
  <dimension ref="A1:AH351"/>
  <sheetViews>
    <sheetView showGridLines="0" tabSelected="1" zoomScaleNormal="100" workbookViewId="0">
      <pane ySplit="6" topLeftCell="A7" activePane="bottomLeft" state="frozen"/>
      <selection activeCell="B1" sqref="B1"/>
      <selection pane="bottomLeft" activeCell="F18" sqref="F18"/>
    </sheetView>
  </sheetViews>
  <sheetFormatPr defaultRowHeight="14.4" x14ac:dyDescent="0.3"/>
  <cols>
    <col min="1" max="2" width="18.21875" customWidth="1"/>
    <col min="3" max="3" width="18.5546875" hidden="1" customWidth="1"/>
    <col min="4" max="4" width="18.5546875" customWidth="1"/>
    <col min="5" max="5" width="17.5546875" hidden="1" customWidth="1"/>
    <col min="6" max="6" width="18.21875" customWidth="1"/>
    <col min="7" max="8" width="18.21875" style="20" customWidth="1"/>
    <col min="9" max="9" width="18.21875" style="20" hidden="1" customWidth="1"/>
    <col min="10" max="10" width="17.44140625" hidden="1" customWidth="1"/>
    <col min="11" max="11" width="19.5546875" hidden="1" customWidth="1"/>
    <col min="12" max="14" width="17.44140625" hidden="1" customWidth="1"/>
    <col min="15" max="15" width="17.44140625" style="20" hidden="1" customWidth="1"/>
    <col min="16" max="16" width="17.44140625" hidden="1" customWidth="1"/>
    <col min="17" max="17" width="18.21875" style="115" customWidth="1"/>
    <col min="18" max="18" width="18.21875" hidden="1" customWidth="1"/>
    <col min="19" max="19" width="18.5546875" bestFit="1" customWidth="1"/>
    <col min="20" max="21" width="18.21875" customWidth="1"/>
    <col min="22" max="22" width="19.5546875" customWidth="1"/>
    <col min="23" max="23" width="19" customWidth="1"/>
    <col min="24" max="24" width="22.77734375" customWidth="1"/>
    <col min="25" max="25" width="18.21875" customWidth="1"/>
    <col min="26" max="26" width="18.21875" style="17" customWidth="1"/>
    <col min="27" max="27" width="18.21875" customWidth="1"/>
    <col min="28" max="28" width="7" customWidth="1"/>
    <col min="29" max="29" width="44" hidden="1" customWidth="1"/>
    <col min="30" max="30" width="9.21875" customWidth="1"/>
  </cols>
  <sheetData>
    <row r="1" spans="1:34" ht="17.55" customHeight="1" x14ac:dyDescent="0.3">
      <c r="A1" s="127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9" t="s">
        <v>97</v>
      </c>
      <c r="T1" s="126"/>
      <c r="U1" s="126"/>
      <c r="V1" s="126"/>
      <c r="W1" s="16"/>
      <c r="X1" s="16"/>
      <c r="Y1" s="8"/>
      <c r="Z1" s="8"/>
      <c r="AA1" s="8"/>
      <c r="AB1" s="4"/>
      <c r="AC1" s="4"/>
      <c r="AD1" s="4"/>
      <c r="AF1" s="4"/>
      <c r="AG1" s="4"/>
      <c r="AH1" s="4"/>
    </row>
    <row r="2" spans="1:34" ht="17.55" customHeight="1" x14ac:dyDescent="0.3">
      <c r="A2" s="127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9" t="s">
        <v>98</v>
      </c>
      <c r="T2" s="126"/>
      <c r="U2" s="126"/>
      <c r="V2" s="126"/>
      <c r="W2" s="16"/>
      <c r="X2" s="16"/>
      <c r="Y2" s="8"/>
      <c r="Z2" s="8"/>
      <c r="AA2" s="8"/>
      <c r="AB2" s="4"/>
      <c r="AC2" s="4"/>
      <c r="AD2" s="4"/>
      <c r="AF2" s="4"/>
      <c r="AG2" s="4"/>
      <c r="AH2" s="4"/>
    </row>
    <row r="3" spans="1:34" ht="17.55" customHeight="1" x14ac:dyDescent="0.3">
      <c r="A3" s="128" t="s">
        <v>100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9" t="s">
        <v>99</v>
      </c>
      <c r="T3" s="126"/>
      <c r="U3" s="126"/>
      <c r="V3" s="126"/>
      <c r="W3" s="16"/>
      <c r="X3" s="16"/>
      <c r="Y3" s="8"/>
      <c r="Z3" s="8"/>
      <c r="AA3" s="8"/>
      <c r="AB3" s="4"/>
      <c r="AC3" s="4"/>
      <c r="AD3" s="4"/>
      <c r="AF3" s="4"/>
      <c r="AG3" s="4"/>
      <c r="AH3" s="4"/>
    </row>
    <row r="4" spans="1:34" ht="17.55" customHeight="1" x14ac:dyDescent="0.3">
      <c r="A4" s="87"/>
      <c r="B4" s="87"/>
      <c r="C4" s="87"/>
      <c r="D4" s="87"/>
      <c r="E4" s="87"/>
      <c r="F4" s="87"/>
      <c r="G4" s="108"/>
      <c r="H4" s="108"/>
      <c r="I4" s="108"/>
      <c r="J4" s="87"/>
      <c r="K4" s="87"/>
      <c r="L4" s="87"/>
      <c r="M4" s="87"/>
      <c r="N4" s="87"/>
      <c r="O4" s="109"/>
      <c r="P4" s="87"/>
      <c r="Q4" s="113"/>
      <c r="R4" s="87"/>
      <c r="S4" s="87"/>
      <c r="T4" s="87"/>
      <c r="U4" s="87"/>
      <c r="V4" s="87"/>
      <c r="W4" s="16"/>
      <c r="X4" s="16"/>
      <c r="Y4" s="8"/>
      <c r="Z4" s="8"/>
      <c r="AA4" s="8"/>
      <c r="AB4" s="4"/>
      <c r="AC4" s="4"/>
      <c r="AD4" s="4"/>
      <c r="AF4" s="4"/>
      <c r="AG4" s="4"/>
      <c r="AH4" s="4"/>
    </row>
    <row r="5" spans="1:34" ht="28.5" customHeight="1" x14ac:dyDescent="0.3">
      <c r="A5" s="125" t="s">
        <v>96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5"/>
      <c r="X5" s="15"/>
      <c r="Y5" s="7"/>
      <c r="Z5" s="7"/>
      <c r="AA5" s="7"/>
      <c r="AB5" s="4"/>
      <c r="AC5" s="4"/>
      <c r="AD5" s="4"/>
      <c r="AE5" s="4"/>
      <c r="AF5" s="4"/>
      <c r="AG5" s="4"/>
      <c r="AH5" s="4"/>
    </row>
    <row r="6" spans="1:34" ht="30" customHeight="1" x14ac:dyDescent="0.3">
      <c r="A6" s="88" t="s">
        <v>52</v>
      </c>
      <c r="B6" s="88" t="s">
        <v>12</v>
      </c>
      <c r="C6" s="89" t="s">
        <v>27</v>
      </c>
      <c r="D6" s="88" t="s">
        <v>13</v>
      </c>
      <c r="E6" s="88" t="s">
        <v>18</v>
      </c>
      <c r="F6" s="88" t="s">
        <v>14</v>
      </c>
      <c r="G6" s="88" t="s">
        <v>112</v>
      </c>
      <c r="H6" s="88" t="s">
        <v>111</v>
      </c>
      <c r="I6" s="88" t="s">
        <v>110</v>
      </c>
      <c r="J6" s="88" t="s">
        <v>15</v>
      </c>
      <c r="K6" s="88" t="s">
        <v>19</v>
      </c>
      <c r="L6" s="88" t="s">
        <v>20</v>
      </c>
      <c r="M6" s="88" t="s">
        <v>21</v>
      </c>
      <c r="N6" s="88" t="s">
        <v>22</v>
      </c>
      <c r="O6" s="116" t="s">
        <v>28</v>
      </c>
      <c r="P6" s="88" t="s">
        <v>25</v>
      </c>
      <c r="Q6" s="88" t="s">
        <v>26</v>
      </c>
      <c r="R6" s="88" t="s">
        <v>23</v>
      </c>
      <c r="S6" s="88" t="s">
        <v>24</v>
      </c>
      <c r="T6" s="88" t="s">
        <v>16</v>
      </c>
      <c r="U6" s="88" t="s">
        <v>9</v>
      </c>
      <c r="V6" s="88" t="s">
        <v>88</v>
      </c>
      <c r="W6" s="88" t="s">
        <v>34</v>
      </c>
      <c r="X6" s="88" t="s">
        <v>89</v>
      </c>
      <c r="Y6" s="88" t="s">
        <v>109</v>
      </c>
      <c r="Z6" s="88" t="s">
        <v>90</v>
      </c>
      <c r="AA6" s="88" t="s">
        <v>91</v>
      </c>
    </row>
    <row r="7" spans="1:34" x14ac:dyDescent="0.3">
      <c r="A7" s="90"/>
      <c r="B7" s="90"/>
      <c r="C7" s="90"/>
      <c r="D7" s="91"/>
      <c r="E7" s="90"/>
      <c r="F7" s="90"/>
      <c r="G7" s="91"/>
      <c r="H7" s="90"/>
      <c r="I7" s="90"/>
      <c r="J7" s="90"/>
      <c r="K7" s="90"/>
      <c r="L7" s="90"/>
      <c r="M7" s="90"/>
      <c r="N7" s="92"/>
      <c r="O7" s="92"/>
      <c r="P7" s="92"/>
      <c r="Q7" s="92"/>
      <c r="R7" s="92"/>
      <c r="S7" s="92"/>
      <c r="T7" s="92"/>
      <c r="U7" s="93"/>
      <c r="V7" s="92"/>
      <c r="W7" s="94"/>
      <c r="X7" s="94"/>
      <c r="Y7" s="94"/>
      <c r="Z7" s="94"/>
      <c r="AA7" s="94"/>
      <c r="AB7" s="24"/>
      <c r="AC7" t="s">
        <v>5</v>
      </c>
    </row>
    <row r="8" spans="1:34" x14ac:dyDescent="0.3">
      <c r="A8" s="90"/>
      <c r="B8" s="90"/>
      <c r="C8" s="90"/>
      <c r="D8" s="91"/>
      <c r="E8" s="90"/>
      <c r="F8" s="90"/>
      <c r="G8" s="91"/>
      <c r="H8" s="90"/>
      <c r="I8" s="90"/>
      <c r="J8" s="90"/>
      <c r="K8" s="90"/>
      <c r="L8" s="90"/>
      <c r="M8" s="90"/>
      <c r="N8" s="92"/>
      <c r="O8" s="92"/>
      <c r="P8" s="92"/>
      <c r="Q8" s="92"/>
      <c r="R8" s="92"/>
      <c r="S8" s="92"/>
      <c r="T8" s="92"/>
      <c r="U8" s="93"/>
      <c r="V8" s="92"/>
      <c r="W8" s="94"/>
      <c r="X8" s="94"/>
      <c r="Y8" s="94"/>
      <c r="Z8" s="94"/>
      <c r="AA8" s="94"/>
      <c r="AB8" s="24"/>
      <c r="AC8" s="3">
        <f ca="1">TODAY()</f>
        <v>44685</v>
      </c>
    </row>
    <row r="9" spans="1:34" x14ac:dyDescent="0.3">
      <c r="A9" s="95"/>
      <c r="B9" s="95"/>
      <c r="C9" s="95"/>
      <c r="D9" s="96"/>
      <c r="E9" s="95"/>
      <c r="F9" s="95"/>
      <c r="G9" s="96"/>
      <c r="H9" s="95"/>
      <c r="I9" s="95"/>
      <c r="J9" s="95"/>
      <c r="K9" s="95"/>
      <c r="L9" s="95"/>
      <c r="M9" s="95"/>
      <c r="N9" s="97"/>
      <c r="O9" s="97"/>
      <c r="P9" s="97"/>
      <c r="Q9" s="92"/>
      <c r="R9" s="97"/>
      <c r="S9" s="97"/>
      <c r="T9" s="97"/>
      <c r="U9" s="98"/>
      <c r="V9" s="97"/>
      <c r="W9" s="99"/>
      <c r="X9" s="99"/>
      <c r="Y9" s="99"/>
      <c r="Z9" s="99"/>
      <c r="AA9" s="99"/>
      <c r="AB9" s="24"/>
      <c r="AC9" s="2"/>
    </row>
    <row r="10" spans="1:34" x14ac:dyDescent="0.3">
      <c r="A10" s="95"/>
      <c r="B10" s="95"/>
      <c r="C10" s="95"/>
      <c r="D10" s="96"/>
      <c r="E10" s="95"/>
      <c r="F10" s="95"/>
      <c r="G10" s="96"/>
      <c r="H10" s="95"/>
      <c r="I10" s="95"/>
      <c r="J10" s="95"/>
      <c r="K10" s="95"/>
      <c r="L10" s="95"/>
      <c r="M10" s="95"/>
      <c r="N10" s="97"/>
      <c r="O10" s="97"/>
      <c r="P10" s="97"/>
      <c r="Q10" s="92"/>
      <c r="R10" s="97"/>
      <c r="S10" s="97"/>
      <c r="T10" s="97"/>
      <c r="U10" s="98"/>
      <c r="V10" s="100"/>
      <c r="W10" s="101"/>
      <c r="X10" s="101"/>
      <c r="Y10" s="101"/>
      <c r="Z10" s="101"/>
      <c r="AA10" s="101"/>
      <c r="AC10" s="2"/>
    </row>
    <row r="11" spans="1:34" x14ac:dyDescent="0.3">
      <c r="A11" s="95"/>
      <c r="B11" s="95"/>
      <c r="C11" s="95"/>
      <c r="D11" s="96"/>
      <c r="E11" s="95"/>
      <c r="F11" s="95"/>
      <c r="G11" s="96"/>
      <c r="H11" s="95"/>
      <c r="I11" s="95"/>
      <c r="J11" s="95"/>
      <c r="K11" s="95"/>
      <c r="L11" s="95"/>
      <c r="M11" s="95"/>
      <c r="N11" s="97"/>
      <c r="O11" s="97"/>
      <c r="P11" s="97"/>
      <c r="Q11" s="92"/>
      <c r="R11" s="97"/>
      <c r="S11" s="97"/>
      <c r="T11" s="97"/>
      <c r="U11" s="98"/>
      <c r="V11" s="97"/>
      <c r="W11" s="99"/>
      <c r="X11" s="99"/>
      <c r="Y11" s="99"/>
      <c r="Z11" s="99"/>
      <c r="AA11" s="99"/>
    </row>
    <row r="12" spans="1:34" x14ac:dyDescent="0.3">
      <c r="A12" s="95"/>
      <c r="B12" s="95"/>
      <c r="C12" s="95"/>
      <c r="D12" s="96"/>
      <c r="E12" s="95"/>
      <c r="F12" s="95"/>
      <c r="G12" s="96"/>
      <c r="H12" s="95"/>
      <c r="I12" s="95"/>
      <c r="J12" s="95"/>
      <c r="K12" s="95"/>
      <c r="L12" s="95"/>
      <c r="M12" s="95"/>
      <c r="N12" s="97"/>
      <c r="O12" s="97"/>
      <c r="P12" s="97"/>
      <c r="Q12" s="92"/>
      <c r="R12" s="97"/>
      <c r="S12" s="97"/>
      <c r="T12" s="97"/>
      <c r="U12" s="98"/>
      <c r="V12" s="97"/>
      <c r="W12" s="99"/>
      <c r="X12" s="99"/>
      <c r="Y12" s="99"/>
      <c r="Z12" s="99"/>
      <c r="AA12" s="99"/>
      <c r="AC12" t="s">
        <v>6</v>
      </c>
    </row>
    <row r="13" spans="1:34" x14ac:dyDescent="0.3">
      <c r="A13" s="95"/>
      <c r="B13" s="95"/>
      <c r="C13" s="95"/>
      <c r="D13" s="96"/>
      <c r="E13" s="95"/>
      <c r="F13" s="95"/>
      <c r="G13" s="96"/>
      <c r="H13" s="95"/>
      <c r="I13" s="95"/>
      <c r="J13" s="95"/>
      <c r="K13" s="95"/>
      <c r="L13" s="95"/>
      <c r="M13" s="95"/>
      <c r="N13" s="97"/>
      <c r="O13" s="97"/>
      <c r="P13" s="97"/>
      <c r="Q13" s="92"/>
      <c r="R13" s="97"/>
      <c r="S13" s="97"/>
      <c r="T13" s="97"/>
      <c r="U13" s="98"/>
      <c r="V13" s="97"/>
      <c r="W13" s="99"/>
      <c r="X13" s="99"/>
      <c r="Y13" s="99"/>
      <c r="Z13" s="99"/>
      <c r="AA13" s="99"/>
      <c r="AC13" t="s">
        <v>7</v>
      </c>
    </row>
    <row r="14" spans="1:34" x14ac:dyDescent="0.3">
      <c r="A14" s="95"/>
      <c r="B14" s="95"/>
      <c r="C14" s="95"/>
      <c r="D14" s="96"/>
      <c r="E14" s="95"/>
      <c r="F14" s="95"/>
      <c r="G14" s="96"/>
      <c r="H14" s="95"/>
      <c r="I14" s="95"/>
      <c r="J14" s="95"/>
      <c r="K14" s="95"/>
      <c r="L14" s="95"/>
      <c r="M14" s="95"/>
      <c r="N14" s="97"/>
      <c r="O14" s="97"/>
      <c r="P14" s="97"/>
      <c r="Q14" s="92"/>
      <c r="R14" s="97"/>
      <c r="S14" s="97"/>
      <c r="T14" s="97"/>
      <c r="U14" s="98"/>
      <c r="V14" s="97"/>
      <c r="W14" s="99"/>
      <c r="X14" s="99"/>
      <c r="Y14" s="99"/>
      <c r="Z14" s="99"/>
      <c r="AA14" s="99"/>
      <c r="AC14" t="s">
        <v>50</v>
      </c>
    </row>
    <row r="15" spans="1:34" x14ac:dyDescent="0.3">
      <c r="A15" s="95"/>
      <c r="B15" s="95"/>
      <c r="C15" s="95"/>
      <c r="D15" s="96"/>
      <c r="E15" s="95"/>
      <c r="F15" s="95"/>
      <c r="G15" s="96"/>
      <c r="H15" s="95"/>
      <c r="I15" s="95"/>
      <c r="J15" s="95"/>
      <c r="K15" s="95"/>
      <c r="L15" s="95"/>
      <c r="M15" s="95"/>
      <c r="N15" s="97"/>
      <c r="O15" s="97"/>
      <c r="P15" s="97"/>
      <c r="Q15" s="92"/>
      <c r="R15" s="97"/>
      <c r="S15" s="97"/>
      <c r="T15" s="97"/>
      <c r="U15" s="98"/>
      <c r="V15" s="97"/>
      <c r="W15" s="99"/>
      <c r="X15" s="99"/>
      <c r="Y15" s="99"/>
      <c r="Z15" s="99"/>
      <c r="AA15" s="99"/>
      <c r="AC15" t="s">
        <v>8</v>
      </c>
    </row>
    <row r="16" spans="1:34" x14ac:dyDescent="0.3">
      <c r="A16" s="95"/>
      <c r="B16" s="95"/>
      <c r="C16" s="95"/>
      <c r="D16" s="96"/>
      <c r="E16" s="95"/>
      <c r="F16" s="95"/>
      <c r="G16" s="96"/>
      <c r="H16" s="95"/>
      <c r="I16" s="95"/>
      <c r="J16" s="95"/>
      <c r="K16" s="95"/>
      <c r="L16" s="95"/>
      <c r="M16" s="95"/>
      <c r="N16" s="97"/>
      <c r="O16" s="97"/>
      <c r="P16" s="97"/>
      <c r="Q16" s="92"/>
      <c r="R16" s="97"/>
      <c r="S16" s="97"/>
      <c r="T16" s="97"/>
      <c r="U16" s="98"/>
      <c r="V16" s="97"/>
      <c r="W16" s="99"/>
      <c r="X16" s="99"/>
      <c r="Y16" s="99"/>
      <c r="Z16" s="99"/>
      <c r="AA16" s="99"/>
      <c r="AC16" t="s">
        <v>51</v>
      </c>
    </row>
    <row r="17" spans="1:29" x14ac:dyDescent="0.3">
      <c r="A17" s="95"/>
      <c r="B17" s="95"/>
      <c r="C17" s="95"/>
      <c r="D17" s="96"/>
      <c r="E17" s="95"/>
      <c r="F17" s="95"/>
      <c r="G17" s="96"/>
      <c r="H17" s="95"/>
      <c r="I17" s="95"/>
      <c r="J17" s="95"/>
      <c r="K17" s="95"/>
      <c r="L17" s="95"/>
      <c r="M17" s="95"/>
      <c r="N17" s="97"/>
      <c r="O17" s="97"/>
      <c r="P17" s="97"/>
      <c r="Q17" s="92"/>
      <c r="R17" s="97"/>
      <c r="S17" s="97"/>
      <c r="T17" s="97"/>
      <c r="U17" s="98"/>
      <c r="V17" s="97"/>
      <c r="W17" s="99"/>
      <c r="X17" s="99"/>
      <c r="Y17" s="99"/>
      <c r="Z17" s="99"/>
      <c r="AA17" s="99"/>
      <c r="AC17" t="s">
        <v>72</v>
      </c>
    </row>
    <row r="18" spans="1:29" x14ac:dyDescent="0.3">
      <c r="A18" s="95"/>
      <c r="B18" s="95"/>
      <c r="C18" s="95"/>
      <c r="D18" s="96"/>
      <c r="E18" s="95"/>
      <c r="F18" s="95"/>
      <c r="G18" s="96"/>
      <c r="H18" s="95"/>
      <c r="I18" s="95"/>
      <c r="J18" s="95"/>
      <c r="K18" s="95"/>
      <c r="L18" s="95"/>
      <c r="M18" s="95"/>
      <c r="N18" s="97"/>
      <c r="O18" s="97"/>
      <c r="P18" s="97"/>
      <c r="Q18" s="92"/>
      <c r="R18" s="97"/>
      <c r="S18" s="97"/>
      <c r="T18" s="97"/>
      <c r="U18" s="98"/>
      <c r="V18" s="97"/>
      <c r="W18" s="99"/>
      <c r="X18" s="99"/>
      <c r="Y18" s="99"/>
      <c r="Z18" s="99"/>
      <c r="AA18" s="99"/>
      <c r="AC18" t="s">
        <v>79</v>
      </c>
    </row>
    <row r="19" spans="1:29" x14ac:dyDescent="0.3">
      <c r="A19" s="95"/>
      <c r="B19" s="95"/>
      <c r="C19" s="95"/>
      <c r="D19" s="96"/>
      <c r="E19" s="95"/>
      <c r="F19" s="95"/>
      <c r="G19" s="96"/>
      <c r="H19" s="95"/>
      <c r="I19" s="95"/>
      <c r="J19" s="95"/>
      <c r="K19" s="95"/>
      <c r="L19" s="95"/>
      <c r="M19" s="95"/>
      <c r="N19" s="97"/>
      <c r="O19" s="97"/>
      <c r="P19" s="97"/>
      <c r="Q19" s="92"/>
      <c r="R19" s="97"/>
      <c r="S19" s="97"/>
      <c r="T19" s="97"/>
      <c r="U19" s="98"/>
      <c r="V19" s="97"/>
      <c r="W19" s="99"/>
      <c r="X19" s="99"/>
      <c r="Y19" s="99"/>
      <c r="Z19" s="99"/>
      <c r="AA19" s="99"/>
    </row>
    <row r="20" spans="1:29" x14ac:dyDescent="0.3">
      <c r="A20" s="95"/>
      <c r="B20" s="95"/>
      <c r="C20" s="95"/>
      <c r="D20" s="96"/>
      <c r="E20" s="95"/>
      <c r="F20" s="95"/>
      <c r="G20" s="96"/>
      <c r="H20" s="95"/>
      <c r="I20" s="95"/>
      <c r="J20" s="95"/>
      <c r="K20" s="95"/>
      <c r="L20" s="95"/>
      <c r="M20" s="95"/>
      <c r="N20" s="97"/>
      <c r="O20" s="97"/>
      <c r="P20" s="97"/>
      <c r="Q20" s="92"/>
      <c r="R20" s="97"/>
      <c r="S20" s="97"/>
      <c r="T20" s="97"/>
      <c r="U20" s="98"/>
      <c r="V20" s="97"/>
      <c r="W20" s="99"/>
      <c r="X20" s="99"/>
      <c r="Y20" s="99"/>
      <c r="Z20" s="99"/>
      <c r="AA20" s="99"/>
    </row>
    <row r="21" spans="1:29" x14ac:dyDescent="0.3">
      <c r="A21" s="95"/>
      <c r="B21" s="95"/>
      <c r="C21" s="95"/>
      <c r="D21" s="96"/>
      <c r="E21" s="95"/>
      <c r="F21" s="95"/>
      <c r="G21" s="96"/>
      <c r="H21" s="95"/>
      <c r="I21" s="95"/>
      <c r="J21" s="95"/>
      <c r="K21" s="95"/>
      <c r="L21" s="95"/>
      <c r="M21" s="95"/>
      <c r="N21" s="97"/>
      <c r="O21" s="97"/>
      <c r="P21" s="97"/>
      <c r="Q21" s="92"/>
      <c r="R21" s="97"/>
      <c r="S21" s="97"/>
      <c r="T21" s="97"/>
      <c r="U21" s="98"/>
      <c r="V21" s="97"/>
      <c r="W21" s="99"/>
      <c r="X21" s="99"/>
      <c r="Y21" s="99"/>
      <c r="Z21" s="99"/>
      <c r="AA21" s="99"/>
    </row>
    <row r="22" spans="1:29" x14ac:dyDescent="0.3">
      <c r="A22" s="95"/>
      <c r="B22" s="95"/>
      <c r="C22" s="95"/>
      <c r="D22" s="96"/>
      <c r="E22" s="95"/>
      <c r="F22" s="95"/>
      <c r="G22" s="96"/>
      <c r="H22" s="95"/>
      <c r="I22" s="95"/>
      <c r="J22" s="95"/>
      <c r="K22" s="95"/>
      <c r="L22" s="95"/>
      <c r="M22" s="95"/>
      <c r="N22" s="97"/>
      <c r="O22" s="97"/>
      <c r="P22" s="97"/>
      <c r="Q22" s="92"/>
      <c r="R22" s="97"/>
      <c r="S22" s="97"/>
      <c r="T22" s="97"/>
      <c r="U22" s="98"/>
      <c r="V22" s="97"/>
      <c r="W22" s="99"/>
      <c r="X22" s="99"/>
      <c r="Y22" s="99"/>
      <c r="Z22" s="99"/>
      <c r="AA22" s="99"/>
    </row>
    <row r="23" spans="1:29" x14ac:dyDescent="0.3">
      <c r="A23" s="95"/>
      <c r="B23" s="95"/>
      <c r="C23" s="95"/>
      <c r="D23" s="96"/>
      <c r="E23" s="95"/>
      <c r="F23" s="95"/>
      <c r="G23" s="96"/>
      <c r="H23" s="95"/>
      <c r="I23" s="95"/>
      <c r="J23" s="95"/>
      <c r="K23" s="95"/>
      <c r="L23" s="95"/>
      <c r="M23" s="95"/>
      <c r="N23" s="97"/>
      <c r="O23" s="97"/>
      <c r="P23" s="97"/>
      <c r="Q23" s="92"/>
      <c r="R23" s="97"/>
      <c r="S23" s="97"/>
      <c r="T23" s="97"/>
      <c r="U23" s="98"/>
      <c r="V23" s="97"/>
      <c r="W23" s="99"/>
      <c r="X23" s="99"/>
      <c r="Y23" s="99"/>
      <c r="Z23" s="99"/>
      <c r="AA23" s="99"/>
      <c r="AC23" t="s">
        <v>78</v>
      </c>
    </row>
    <row r="24" spans="1:29" x14ac:dyDescent="0.3">
      <c r="A24" s="95"/>
      <c r="B24" s="95"/>
      <c r="C24" s="95"/>
      <c r="D24" s="96"/>
      <c r="E24" s="95"/>
      <c r="F24" s="95"/>
      <c r="G24" s="96"/>
      <c r="H24" s="95"/>
      <c r="I24" s="95"/>
      <c r="J24" s="95"/>
      <c r="K24" s="95"/>
      <c r="L24" s="95"/>
      <c r="M24" s="95"/>
      <c r="N24" s="97"/>
      <c r="O24" s="97"/>
      <c r="P24" s="97"/>
      <c r="Q24" s="92"/>
      <c r="R24" s="97"/>
      <c r="S24" s="97"/>
      <c r="T24" s="97"/>
      <c r="U24" s="98"/>
      <c r="V24" s="97"/>
      <c r="W24" s="99"/>
      <c r="X24" s="99"/>
      <c r="Y24" s="99"/>
      <c r="Z24" s="99"/>
      <c r="AA24" s="99"/>
      <c r="AC24" s="13" t="s">
        <v>35</v>
      </c>
    </row>
    <row r="25" spans="1:29" x14ac:dyDescent="0.3">
      <c r="A25" s="95"/>
      <c r="B25" s="95"/>
      <c r="C25" s="95"/>
      <c r="D25" s="96"/>
      <c r="E25" s="95"/>
      <c r="F25" s="95"/>
      <c r="G25" s="96"/>
      <c r="H25" s="95"/>
      <c r="I25" s="95"/>
      <c r="J25" s="95"/>
      <c r="K25" s="95"/>
      <c r="L25" s="95"/>
      <c r="M25" s="95"/>
      <c r="N25" s="97"/>
      <c r="O25" s="97"/>
      <c r="P25" s="97"/>
      <c r="Q25" s="92"/>
      <c r="R25" s="97"/>
      <c r="S25" s="97"/>
      <c r="T25" s="97"/>
      <c r="U25" s="98"/>
      <c r="V25" s="97"/>
      <c r="W25" s="99"/>
      <c r="X25" s="99"/>
      <c r="Y25" s="99"/>
      <c r="Z25" s="99"/>
      <c r="AA25" s="99"/>
      <c r="AC25" s="13" t="s">
        <v>45</v>
      </c>
    </row>
    <row r="26" spans="1:29" x14ac:dyDescent="0.3">
      <c r="A26" s="95"/>
      <c r="B26" s="95"/>
      <c r="C26" s="95"/>
      <c r="D26" s="96"/>
      <c r="E26" s="95"/>
      <c r="F26" s="95"/>
      <c r="G26" s="96"/>
      <c r="H26" s="95"/>
      <c r="I26" s="95"/>
      <c r="J26" s="95"/>
      <c r="K26" s="95"/>
      <c r="L26" s="95"/>
      <c r="M26" s="95"/>
      <c r="N26" s="97"/>
      <c r="O26" s="97"/>
      <c r="P26" s="97"/>
      <c r="Q26" s="92"/>
      <c r="R26" s="97"/>
      <c r="S26" s="97"/>
      <c r="T26" s="97"/>
      <c r="U26" s="98"/>
      <c r="V26" s="97"/>
      <c r="W26" s="99"/>
      <c r="X26" s="99"/>
      <c r="Y26" s="99"/>
      <c r="Z26" s="99"/>
      <c r="AA26" s="99"/>
      <c r="AC26" t="s">
        <v>46</v>
      </c>
    </row>
    <row r="27" spans="1:29" x14ac:dyDescent="0.3">
      <c r="A27" s="95"/>
      <c r="B27" s="95"/>
      <c r="C27" s="95"/>
      <c r="D27" s="96"/>
      <c r="E27" s="95"/>
      <c r="F27" s="95"/>
      <c r="G27" s="96"/>
      <c r="H27" s="95"/>
      <c r="I27" s="95"/>
      <c r="J27" s="95"/>
      <c r="K27" s="95"/>
      <c r="L27" s="95"/>
      <c r="M27" s="95"/>
      <c r="N27" s="97"/>
      <c r="O27" s="97"/>
      <c r="P27" s="97"/>
      <c r="Q27" s="92"/>
      <c r="R27" s="97"/>
      <c r="S27" s="97"/>
      <c r="T27" s="97"/>
      <c r="U27" s="98"/>
      <c r="V27" s="97"/>
      <c r="W27" s="99"/>
      <c r="X27" s="99"/>
      <c r="Y27" s="99"/>
      <c r="Z27" s="99"/>
      <c r="AA27" s="99"/>
      <c r="AC27" s="13" t="s">
        <v>44</v>
      </c>
    </row>
    <row r="28" spans="1:29" x14ac:dyDescent="0.3">
      <c r="A28" s="95"/>
      <c r="B28" s="95"/>
      <c r="C28" s="95"/>
      <c r="D28" s="96"/>
      <c r="E28" s="95"/>
      <c r="F28" s="95"/>
      <c r="G28" s="96"/>
      <c r="H28" s="95"/>
      <c r="I28" s="95"/>
      <c r="J28" s="95"/>
      <c r="K28" s="95"/>
      <c r="L28" s="95"/>
      <c r="M28" s="95"/>
      <c r="N28" s="97"/>
      <c r="O28" s="97"/>
      <c r="P28" s="97"/>
      <c r="Q28" s="92"/>
      <c r="R28" s="97"/>
      <c r="S28" s="97"/>
      <c r="T28" s="97"/>
      <c r="U28" s="98"/>
      <c r="V28" s="97"/>
      <c r="W28" s="99"/>
      <c r="X28" s="99"/>
      <c r="Y28" s="99"/>
      <c r="Z28" s="99"/>
      <c r="AA28" s="99"/>
      <c r="AC28" s="13" t="s">
        <v>92</v>
      </c>
    </row>
    <row r="29" spans="1:29" x14ac:dyDescent="0.3">
      <c r="A29" s="95"/>
      <c r="B29" s="95"/>
      <c r="C29" s="95"/>
      <c r="D29" s="96"/>
      <c r="E29" s="95"/>
      <c r="F29" s="95"/>
      <c r="G29" s="96"/>
      <c r="H29" s="95"/>
      <c r="I29" s="95"/>
      <c r="J29" s="95"/>
      <c r="K29" s="95"/>
      <c r="L29" s="95"/>
      <c r="M29" s="95"/>
      <c r="N29" s="97"/>
      <c r="O29" s="97"/>
      <c r="P29" s="97"/>
      <c r="Q29" s="92"/>
      <c r="R29" s="97"/>
      <c r="S29" s="97"/>
      <c r="T29" s="97"/>
      <c r="U29" s="98"/>
      <c r="V29" s="97"/>
      <c r="W29" s="99"/>
      <c r="X29" s="99"/>
      <c r="Y29" s="99"/>
      <c r="Z29" s="99"/>
      <c r="AA29" s="99"/>
      <c r="AC29" s="13"/>
    </row>
    <row r="30" spans="1:29" x14ac:dyDescent="0.3">
      <c r="A30" s="95"/>
      <c r="B30" s="95"/>
      <c r="C30" s="95"/>
      <c r="D30" s="96"/>
      <c r="E30" s="95"/>
      <c r="F30" s="95"/>
      <c r="G30" s="96"/>
      <c r="H30" s="95"/>
      <c r="I30" s="95"/>
      <c r="J30" s="95"/>
      <c r="K30" s="95"/>
      <c r="L30" s="95"/>
      <c r="M30" s="95"/>
      <c r="N30" s="97"/>
      <c r="O30" s="97"/>
      <c r="P30" s="97"/>
      <c r="Q30" s="92"/>
      <c r="R30" s="97"/>
      <c r="S30" s="97"/>
      <c r="T30" s="97"/>
      <c r="U30" s="98"/>
      <c r="V30" s="97"/>
      <c r="W30" s="99"/>
      <c r="X30" s="99"/>
      <c r="Y30" s="99"/>
      <c r="Z30" s="99"/>
      <c r="AA30" s="99"/>
    </row>
    <row r="31" spans="1:29" x14ac:dyDescent="0.3">
      <c r="A31" s="95"/>
      <c r="B31" s="95"/>
      <c r="C31" s="95"/>
      <c r="D31" s="96"/>
      <c r="E31" s="95"/>
      <c r="F31" s="95"/>
      <c r="G31" s="96"/>
      <c r="H31" s="95"/>
      <c r="I31" s="95"/>
      <c r="J31" s="95"/>
      <c r="K31" s="95"/>
      <c r="L31" s="95"/>
      <c r="M31" s="95"/>
      <c r="N31" s="97"/>
      <c r="O31" s="97"/>
      <c r="P31" s="97"/>
      <c r="Q31" s="92"/>
      <c r="R31" s="97"/>
      <c r="S31" s="97"/>
      <c r="T31" s="97"/>
      <c r="U31" s="98"/>
      <c r="V31" s="97"/>
      <c r="W31" s="99"/>
      <c r="X31" s="99"/>
      <c r="Y31" s="99"/>
      <c r="Z31" s="99"/>
      <c r="AA31" s="99"/>
    </row>
    <row r="32" spans="1:29" x14ac:dyDescent="0.3">
      <c r="A32" s="95"/>
      <c r="B32" s="95"/>
      <c r="C32" s="95"/>
      <c r="D32" s="96"/>
      <c r="E32" s="95"/>
      <c r="F32" s="95"/>
      <c r="G32" s="96"/>
      <c r="H32" s="95"/>
      <c r="I32" s="95"/>
      <c r="J32" s="95"/>
      <c r="K32" s="95"/>
      <c r="L32" s="95"/>
      <c r="M32" s="95"/>
      <c r="N32" s="97"/>
      <c r="O32" s="97"/>
      <c r="P32" s="97"/>
      <c r="Q32" s="92"/>
      <c r="R32" s="97"/>
      <c r="S32" s="97"/>
      <c r="T32" s="97"/>
      <c r="U32" s="98"/>
      <c r="V32" s="97"/>
      <c r="W32" s="99"/>
      <c r="X32" s="99"/>
      <c r="Y32" s="99"/>
      <c r="Z32" s="99"/>
      <c r="AA32" s="99"/>
      <c r="AC32" t="s">
        <v>1</v>
      </c>
    </row>
    <row r="33" spans="1:29" x14ac:dyDescent="0.3">
      <c r="A33" s="95"/>
      <c r="B33" s="95"/>
      <c r="C33" s="95"/>
      <c r="D33" s="96"/>
      <c r="E33" s="95"/>
      <c r="F33" s="95"/>
      <c r="G33" s="96"/>
      <c r="H33" s="95"/>
      <c r="I33" s="95"/>
      <c r="J33" s="95"/>
      <c r="K33" s="95"/>
      <c r="L33" s="95"/>
      <c r="M33" s="95"/>
      <c r="N33" s="97"/>
      <c r="O33" s="97"/>
      <c r="P33" s="97"/>
      <c r="Q33" s="92"/>
      <c r="R33" s="97"/>
      <c r="S33" s="97"/>
      <c r="T33" s="97"/>
      <c r="U33" s="98"/>
      <c r="V33" s="97"/>
      <c r="W33" s="99"/>
      <c r="X33" s="99"/>
      <c r="Y33" s="99"/>
      <c r="Z33" s="99"/>
      <c r="AA33" s="99"/>
      <c r="AC33" t="s">
        <v>36</v>
      </c>
    </row>
    <row r="34" spans="1:29" x14ac:dyDescent="0.3">
      <c r="A34" s="95"/>
      <c r="B34" s="95"/>
      <c r="C34" s="95"/>
      <c r="D34" s="96"/>
      <c r="E34" s="95"/>
      <c r="F34" s="95"/>
      <c r="G34" s="96"/>
      <c r="H34" s="95"/>
      <c r="I34" s="95"/>
      <c r="J34" s="95"/>
      <c r="K34" s="95"/>
      <c r="L34" s="95"/>
      <c r="M34" s="95"/>
      <c r="N34" s="97"/>
      <c r="O34" s="97"/>
      <c r="P34" s="97"/>
      <c r="Q34" s="92"/>
      <c r="R34" s="97"/>
      <c r="S34" s="97"/>
      <c r="T34" s="97"/>
      <c r="U34" s="98"/>
      <c r="V34" s="97"/>
      <c r="W34" s="99"/>
      <c r="X34" s="99"/>
      <c r="Y34" s="99"/>
      <c r="Z34" s="99"/>
      <c r="AA34" s="99"/>
      <c r="AC34" t="s">
        <v>37</v>
      </c>
    </row>
    <row r="35" spans="1:29" x14ac:dyDescent="0.3">
      <c r="A35" s="95"/>
      <c r="B35" s="95"/>
      <c r="C35" s="95"/>
      <c r="D35" s="96"/>
      <c r="E35" s="95"/>
      <c r="F35" s="95"/>
      <c r="G35" s="96"/>
      <c r="H35" s="95"/>
      <c r="I35" s="95"/>
      <c r="J35" s="95"/>
      <c r="K35" s="95"/>
      <c r="L35" s="95"/>
      <c r="M35" s="95"/>
      <c r="N35" s="97"/>
      <c r="O35" s="97"/>
      <c r="P35" s="97"/>
      <c r="Q35" s="92"/>
      <c r="R35" s="97"/>
      <c r="S35" s="97"/>
      <c r="T35" s="97"/>
      <c r="U35" s="98"/>
      <c r="V35" s="97"/>
      <c r="W35" s="99"/>
      <c r="X35" s="99"/>
      <c r="Y35" s="99"/>
      <c r="Z35" s="99"/>
      <c r="AA35" s="99"/>
      <c r="AC35" t="s">
        <v>3</v>
      </c>
    </row>
    <row r="36" spans="1:29" x14ac:dyDescent="0.3">
      <c r="A36" s="95"/>
      <c r="B36" s="95"/>
      <c r="C36" s="95"/>
      <c r="D36" s="96"/>
      <c r="E36" s="95"/>
      <c r="F36" s="95"/>
      <c r="G36" s="96"/>
      <c r="H36" s="95"/>
      <c r="I36" s="95"/>
      <c r="J36" s="95"/>
      <c r="K36" s="95"/>
      <c r="L36" s="95"/>
      <c r="M36" s="95"/>
      <c r="N36" s="97"/>
      <c r="O36" s="97"/>
      <c r="P36" s="97"/>
      <c r="Q36" s="92"/>
      <c r="R36" s="97"/>
      <c r="S36" s="97"/>
      <c r="T36" s="97"/>
      <c r="U36" s="98"/>
      <c r="V36" s="97"/>
      <c r="W36" s="99"/>
      <c r="X36" s="99"/>
      <c r="Y36" s="99"/>
      <c r="Z36" s="99"/>
      <c r="AA36" s="99"/>
      <c r="AC36" t="s">
        <v>60</v>
      </c>
    </row>
    <row r="37" spans="1:29" x14ac:dyDescent="0.3">
      <c r="A37" s="95"/>
      <c r="B37" s="95"/>
      <c r="C37" s="95"/>
      <c r="D37" s="96"/>
      <c r="E37" s="95"/>
      <c r="F37" s="95"/>
      <c r="G37" s="96"/>
      <c r="H37" s="95"/>
      <c r="I37" s="95"/>
      <c r="J37" s="95"/>
      <c r="K37" s="95"/>
      <c r="L37" s="95"/>
      <c r="M37" s="95"/>
      <c r="N37" s="97"/>
      <c r="O37" s="97"/>
      <c r="P37" s="97"/>
      <c r="Q37" s="92"/>
      <c r="R37" s="97"/>
      <c r="S37" s="97"/>
      <c r="T37" s="97"/>
      <c r="U37" s="98"/>
      <c r="V37" s="97"/>
      <c r="W37" s="99"/>
      <c r="X37" s="99"/>
      <c r="Y37" s="99"/>
      <c r="Z37" s="99"/>
      <c r="AA37" s="99"/>
      <c r="AC37" t="s">
        <v>4</v>
      </c>
    </row>
    <row r="38" spans="1:29" x14ac:dyDescent="0.3">
      <c r="A38" s="95"/>
      <c r="B38" s="95"/>
      <c r="C38" s="95"/>
      <c r="D38" s="96"/>
      <c r="E38" s="95"/>
      <c r="F38" s="95"/>
      <c r="G38" s="96"/>
      <c r="H38" s="95"/>
      <c r="I38" s="95"/>
      <c r="J38" s="95"/>
      <c r="K38" s="95"/>
      <c r="L38" s="95"/>
      <c r="M38" s="95"/>
      <c r="N38" s="97"/>
      <c r="O38" s="97"/>
      <c r="P38" s="97"/>
      <c r="Q38" s="92"/>
      <c r="R38" s="97"/>
      <c r="S38" s="97"/>
      <c r="T38" s="97"/>
      <c r="U38" s="98"/>
      <c r="V38" s="97"/>
      <c r="W38" s="99"/>
      <c r="X38" s="99"/>
      <c r="Y38" s="99"/>
      <c r="Z38" s="99"/>
      <c r="AA38" s="99"/>
      <c r="AC38" t="s">
        <v>48</v>
      </c>
    </row>
    <row r="39" spans="1:29" x14ac:dyDescent="0.3">
      <c r="A39" s="95"/>
      <c r="B39" s="95"/>
      <c r="C39" s="95"/>
      <c r="D39" s="96"/>
      <c r="E39" s="95"/>
      <c r="F39" s="95"/>
      <c r="G39" s="96"/>
      <c r="H39" s="95"/>
      <c r="I39" s="95"/>
      <c r="J39" s="95"/>
      <c r="K39" s="95"/>
      <c r="L39" s="95"/>
      <c r="M39" s="95"/>
      <c r="N39" s="97"/>
      <c r="O39" s="97"/>
      <c r="P39" s="97"/>
      <c r="Q39" s="92"/>
      <c r="R39" s="97"/>
      <c r="S39" s="97"/>
      <c r="T39" s="97"/>
      <c r="U39" s="98"/>
      <c r="V39" s="97"/>
      <c r="W39" s="99"/>
      <c r="X39" s="99"/>
      <c r="Y39" s="99"/>
      <c r="Z39" s="99"/>
      <c r="AA39" s="99"/>
      <c r="AC39" t="s">
        <v>49</v>
      </c>
    </row>
    <row r="40" spans="1:29" x14ac:dyDescent="0.3">
      <c r="A40" s="95"/>
      <c r="B40" s="95"/>
      <c r="C40" s="95"/>
      <c r="D40" s="96"/>
      <c r="E40" s="95"/>
      <c r="F40" s="95"/>
      <c r="G40" s="96"/>
      <c r="H40" s="95"/>
      <c r="I40" s="95"/>
      <c r="J40" s="95"/>
      <c r="K40" s="95"/>
      <c r="L40" s="95"/>
      <c r="M40" s="95"/>
      <c r="N40" s="97"/>
      <c r="O40" s="97"/>
      <c r="P40" s="97"/>
      <c r="Q40" s="92"/>
      <c r="R40" s="97"/>
      <c r="S40" s="97"/>
      <c r="T40" s="97"/>
      <c r="U40" s="98"/>
      <c r="V40" s="97"/>
      <c r="W40" s="99"/>
      <c r="X40" s="99"/>
      <c r="Y40" s="99"/>
      <c r="Z40" s="99"/>
      <c r="AA40" s="99"/>
      <c r="AC40" t="s">
        <v>38</v>
      </c>
    </row>
    <row r="41" spans="1:29" x14ac:dyDescent="0.3">
      <c r="A41" s="95"/>
      <c r="B41" s="95"/>
      <c r="C41" s="95"/>
      <c r="D41" s="96"/>
      <c r="E41" s="95"/>
      <c r="F41" s="95"/>
      <c r="G41" s="96"/>
      <c r="H41" s="95"/>
      <c r="I41" s="95"/>
      <c r="J41" s="95"/>
      <c r="K41" s="95"/>
      <c r="L41" s="95"/>
      <c r="M41" s="95"/>
      <c r="N41" s="97"/>
      <c r="O41" s="97"/>
      <c r="P41" s="97"/>
      <c r="Q41" s="92"/>
      <c r="R41" s="97"/>
      <c r="S41" s="97"/>
      <c r="T41" s="97"/>
      <c r="U41" s="98"/>
      <c r="V41" s="97"/>
      <c r="W41" s="99"/>
      <c r="X41" s="99"/>
      <c r="Y41" s="99"/>
      <c r="Z41" s="99"/>
      <c r="AA41" s="99"/>
      <c r="AC41" t="s">
        <v>106</v>
      </c>
    </row>
    <row r="42" spans="1:29" x14ac:dyDescent="0.3">
      <c r="A42" s="95"/>
      <c r="B42" s="95"/>
      <c r="C42" s="95"/>
      <c r="D42" s="96"/>
      <c r="E42" s="95"/>
      <c r="F42" s="95"/>
      <c r="G42" s="96"/>
      <c r="H42" s="95"/>
      <c r="I42" s="95"/>
      <c r="J42" s="95"/>
      <c r="K42" s="95"/>
      <c r="L42" s="95"/>
      <c r="M42" s="95"/>
      <c r="N42" s="97"/>
      <c r="O42" s="97"/>
      <c r="P42" s="97"/>
      <c r="Q42" s="92"/>
      <c r="R42" s="97"/>
      <c r="S42" s="97"/>
      <c r="T42" s="97"/>
      <c r="U42" s="98"/>
      <c r="V42" s="97"/>
      <c r="W42" s="99"/>
      <c r="X42" s="99"/>
      <c r="Y42" s="99"/>
      <c r="Z42" s="99"/>
      <c r="AA42" s="99"/>
      <c r="AC42" t="s">
        <v>86</v>
      </c>
    </row>
    <row r="43" spans="1:29" x14ac:dyDescent="0.3">
      <c r="A43" s="95"/>
      <c r="B43" s="95"/>
      <c r="C43" s="95"/>
      <c r="D43" s="96"/>
      <c r="E43" s="95"/>
      <c r="F43" s="95"/>
      <c r="G43" s="96"/>
      <c r="H43" s="95"/>
      <c r="I43" s="95"/>
      <c r="J43" s="95"/>
      <c r="K43" s="95"/>
      <c r="L43" s="95"/>
      <c r="M43" s="95"/>
      <c r="N43" s="97"/>
      <c r="O43" s="97"/>
      <c r="P43" s="97"/>
      <c r="Q43" s="92"/>
      <c r="R43" s="97"/>
      <c r="S43" s="97"/>
      <c r="T43" s="97"/>
      <c r="U43" s="98"/>
      <c r="V43" s="97"/>
      <c r="W43" s="99"/>
      <c r="X43" s="99"/>
      <c r="Y43" s="99"/>
      <c r="Z43" s="99"/>
      <c r="AA43" s="99"/>
      <c r="AC43" t="s">
        <v>108</v>
      </c>
    </row>
    <row r="44" spans="1:29" x14ac:dyDescent="0.3">
      <c r="A44" s="95"/>
      <c r="B44" s="95"/>
      <c r="C44" s="95"/>
      <c r="D44" s="96"/>
      <c r="E44" s="95"/>
      <c r="F44" s="95"/>
      <c r="G44" s="96"/>
      <c r="H44" s="95"/>
      <c r="I44" s="95"/>
      <c r="J44" s="95"/>
      <c r="K44" s="95"/>
      <c r="L44" s="95"/>
      <c r="M44" s="95"/>
      <c r="N44" s="97"/>
      <c r="O44" s="97"/>
      <c r="P44" s="97"/>
      <c r="Q44" s="92"/>
      <c r="R44" s="97"/>
      <c r="S44" s="97"/>
      <c r="T44" s="97"/>
      <c r="U44" s="98"/>
      <c r="V44" s="97"/>
      <c r="W44" s="99"/>
      <c r="X44" s="99"/>
      <c r="Y44" s="99"/>
      <c r="Z44" s="99"/>
      <c r="AA44" s="99"/>
      <c r="AC44" t="s">
        <v>66</v>
      </c>
    </row>
    <row r="45" spans="1:29" x14ac:dyDescent="0.3">
      <c r="A45" s="95"/>
      <c r="B45" s="95"/>
      <c r="C45" s="95"/>
      <c r="D45" s="96"/>
      <c r="E45" s="95"/>
      <c r="F45" s="95"/>
      <c r="G45" s="96"/>
      <c r="H45" s="95"/>
      <c r="I45" s="95"/>
      <c r="J45" s="95"/>
      <c r="K45" s="95"/>
      <c r="L45" s="95"/>
      <c r="M45" s="95"/>
      <c r="N45" s="97"/>
      <c r="O45" s="97"/>
      <c r="P45" s="97"/>
      <c r="Q45" s="92"/>
      <c r="R45" s="97"/>
      <c r="S45" s="97"/>
      <c r="T45" s="97"/>
      <c r="U45" s="98"/>
      <c r="V45" s="97"/>
      <c r="W45" s="99"/>
      <c r="X45" s="99"/>
      <c r="Y45" s="99"/>
      <c r="Z45" s="99"/>
      <c r="AA45" s="99"/>
      <c r="AC45" t="s">
        <v>68</v>
      </c>
    </row>
    <row r="46" spans="1:29" x14ac:dyDescent="0.3">
      <c r="A46" s="95"/>
      <c r="B46" s="95"/>
      <c r="C46" s="95"/>
      <c r="D46" s="96"/>
      <c r="E46" s="95"/>
      <c r="F46" s="95"/>
      <c r="G46" s="96"/>
      <c r="H46" s="95"/>
      <c r="I46" s="95"/>
      <c r="J46" s="95"/>
      <c r="K46" s="95"/>
      <c r="L46" s="95"/>
      <c r="M46" s="95"/>
      <c r="N46" s="97"/>
      <c r="O46" s="97"/>
      <c r="P46" s="97"/>
      <c r="Q46" s="92"/>
      <c r="R46" s="97"/>
      <c r="S46" s="97"/>
      <c r="T46" s="97"/>
      <c r="U46" s="98"/>
      <c r="V46" s="97"/>
      <c r="W46" s="99"/>
      <c r="X46" s="99"/>
      <c r="Y46" s="99"/>
      <c r="Z46" s="99"/>
      <c r="AA46" s="99"/>
      <c r="AC46" t="s">
        <v>67</v>
      </c>
    </row>
    <row r="47" spans="1:29" x14ac:dyDescent="0.3">
      <c r="A47" s="95"/>
      <c r="B47" s="95"/>
      <c r="C47" s="95"/>
      <c r="D47" s="96"/>
      <c r="E47" s="95"/>
      <c r="F47" s="95"/>
      <c r="G47" s="96"/>
      <c r="H47" s="95"/>
      <c r="I47" s="95"/>
      <c r="J47" s="95"/>
      <c r="K47" s="95"/>
      <c r="L47" s="95"/>
      <c r="M47" s="95"/>
      <c r="N47" s="97"/>
      <c r="O47" s="97"/>
      <c r="P47" s="97"/>
      <c r="Q47" s="92"/>
      <c r="R47" s="97"/>
      <c r="S47" s="97"/>
      <c r="T47" s="97"/>
      <c r="U47" s="98"/>
      <c r="V47" s="97"/>
      <c r="W47" s="99"/>
      <c r="X47" s="99"/>
      <c r="Y47" s="99"/>
      <c r="Z47" s="99"/>
      <c r="AA47" s="99"/>
      <c r="AC47" t="s">
        <v>39</v>
      </c>
    </row>
    <row r="48" spans="1:29" x14ac:dyDescent="0.3">
      <c r="A48" s="95"/>
      <c r="B48" s="95"/>
      <c r="C48" s="95"/>
      <c r="D48" s="96"/>
      <c r="E48" s="95"/>
      <c r="F48" s="95"/>
      <c r="G48" s="96"/>
      <c r="H48" s="95"/>
      <c r="I48" s="95"/>
      <c r="J48" s="95"/>
      <c r="K48" s="95"/>
      <c r="L48" s="95"/>
      <c r="M48" s="95"/>
      <c r="N48" s="97"/>
      <c r="O48" s="97"/>
      <c r="P48" s="97"/>
      <c r="Q48" s="92"/>
      <c r="R48" s="97"/>
      <c r="S48" s="97"/>
      <c r="T48" s="97"/>
      <c r="U48" s="98"/>
      <c r="V48" s="97"/>
      <c r="W48" s="99"/>
      <c r="X48" s="99"/>
      <c r="Y48" s="99"/>
      <c r="Z48" s="99"/>
      <c r="AA48" s="99"/>
    </row>
    <row r="49" spans="1:29" x14ac:dyDescent="0.3">
      <c r="A49" s="95"/>
      <c r="B49" s="95"/>
      <c r="C49" s="95"/>
      <c r="D49" s="96"/>
      <c r="E49" s="95"/>
      <c r="F49" s="95"/>
      <c r="G49" s="96"/>
      <c r="H49" s="95"/>
      <c r="I49" s="95"/>
      <c r="J49" s="95"/>
      <c r="K49" s="95"/>
      <c r="L49" s="95"/>
      <c r="M49" s="95"/>
      <c r="N49" s="97"/>
      <c r="O49" s="97"/>
      <c r="P49" s="97"/>
      <c r="Q49" s="92"/>
      <c r="R49" s="97"/>
      <c r="S49" s="97"/>
      <c r="T49" s="97"/>
      <c r="U49" s="98"/>
      <c r="V49" s="97"/>
      <c r="W49" s="99"/>
      <c r="X49" s="99"/>
      <c r="Y49" s="99"/>
      <c r="Z49" s="99"/>
      <c r="AA49" s="99"/>
    </row>
    <row r="50" spans="1:29" x14ac:dyDescent="0.3">
      <c r="A50" s="95"/>
      <c r="B50" s="95"/>
      <c r="C50" s="95"/>
      <c r="D50" s="96"/>
      <c r="E50" s="95"/>
      <c r="F50" s="95"/>
      <c r="G50" s="96"/>
      <c r="H50" s="95"/>
      <c r="I50" s="95"/>
      <c r="J50" s="95"/>
      <c r="K50" s="95"/>
      <c r="L50" s="95"/>
      <c r="M50" s="95"/>
      <c r="N50" s="97"/>
      <c r="O50" s="97"/>
      <c r="P50" s="97"/>
      <c r="Q50" s="92"/>
      <c r="R50" s="97"/>
      <c r="S50" s="97"/>
      <c r="T50" s="97"/>
      <c r="U50" s="98"/>
      <c r="V50" s="97"/>
      <c r="W50" s="99"/>
      <c r="X50" s="99"/>
      <c r="Y50" s="99"/>
      <c r="Z50" s="99"/>
      <c r="AA50" s="99"/>
    </row>
    <row r="51" spans="1:29" x14ac:dyDescent="0.3">
      <c r="A51" s="95"/>
      <c r="B51" s="95"/>
      <c r="C51" s="95"/>
      <c r="D51" s="96"/>
      <c r="E51" s="95"/>
      <c r="F51" s="95"/>
      <c r="G51" s="96"/>
      <c r="H51" s="95"/>
      <c r="I51" s="95"/>
      <c r="J51" s="95"/>
      <c r="K51" s="95"/>
      <c r="L51" s="95"/>
      <c r="M51" s="95"/>
      <c r="N51" s="97"/>
      <c r="O51" s="97"/>
      <c r="P51" s="97"/>
      <c r="Q51" s="92"/>
      <c r="R51" s="97"/>
      <c r="S51" s="97"/>
      <c r="T51" s="97"/>
      <c r="U51" s="98"/>
      <c r="V51" s="97"/>
      <c r="W51" s="99"/>
      <c r="X51" s="99"/>
      <c r="Y51" s="99"/>
      <c r="Z51" s="99"/>
      <c r="AA51" s="99"/>
      <c r="AC51" t="s">
        <v>0</v>
      </c>
    </row>
    <row r="52" spans="1:29" x14ac:dyDescent="0.3">
      <c r="A52" s="95"/>
      <c r="B52" s="95"/>
      <c r="C52" s="95"/>
      <c r="D52" s="96"/>
      <c r="E52" s="95"/>
      <c r="F52" s="95"/>
      <c r="G52" s="96"/>
      <c r="H52" s="95"/>
      <c r="I52" s="95"/>
      <c r="J52" s="95"/>
      <c r="K52" s="95"/>
      <c r="L52" s="95"/>
      <c r="M52" s="95"/>
      <c r="N52" s="97"/>
      <c r="O52" s="97"/>
      <c r="P52" s="97"/>
      <c r="Q52" s="92"/>
      <c r="R52" s="97"/>
      <c r="S52" s="97"/>
      <c r="T52" s="97"/>
      <c r="U52" s="98"/>
      <c r="V52" s="97"/>
      <c r="W52" s="99"/>
      <c r="X52" s="99"/>
      <c r="Y52" s="99"/>
      <c r="Z52" s="99"/>
      <c r="AA52" s="99"/>
      <c r="AC52" t="s">
        <v>83</v>
      </c>
    </row>
    <row r="53" spans="1:29" x14ac:dyDescent="0.3">
      <c r="A53" s="95"/>
      <c r="B53" s="95"/>
      <c r="C53" s="95"/>
      <c r="D53" s="96"/>
      <c r="E53" s="95"/>
      <c r="F53" s="95"/>
      <c r="G53" s="96"/>
      <c r="H53" s="95"/>
      <c r="I53" s="95"/>
      <c r="J53" s="95"/>
      <c r="K53" s="95"/>
      <c r="L53" s="95"/>
      <c r="M53" s="95"/>
      <c r="N53" s="97"/>
      <c r="O53" s="97"/>
      <c r="P53" s="97"/>
      <c r="Q53" s="92"/>
      <c r="R53" s="97"/>
      <c r="S53" s="97"/>
      <c r="T53" s="97"/>
      <c r="U53" s="98"/>
      <c r="V53" s="97"/>
      <c r="W53" s="99"/>
      <c r="X53" s="99"/>
      <c r="Y53" s="99"/>
      <c r="Z53" s="99"/>
      <c r="AA53" s="99"/>
      <c r="AC53" t="s">
        <v>2</v>
      </c>
    </row>
    <row r="54" spans="1:29" x14ac:dyDescent="0.3">
      <c r="A54" s="95"/>
      <c r="B54" s="95"/>
      <c r="C54" s="95"/>
      <c r="D54" s="96"/>
      <c r="E54" s="95"/>
      <c r="F54" s="95"/>
      <c r="G54" s="96"/>
      <c r="H54" s="95"/>
      <c r="I54" s="95"/>
      <c r="J54" s="95"/>
      <c r="K54" s="95"/>
      <c r="L54" s="95"/>
      <c r="M54" s="95"/>
      <c r="N54" s="97"/>
      <c r="O54" s="97"/>
      <c r="P54" s="97"/>
      <c r="Q54" s="92"/>
      <c r="R54" s="97"/>
      <c r="S54" s="97"/>
      <c r="T54" s="97"/>
      <c r="U54" s="98"/>
      <c r="V54" s="97"/>
      <c r="W54" s="99"/>
      <c r="X54" s="99"/>
      <c r="Y54" s="99"/>
      <c r="Z54" s="99"/>
      <c r="AA54" s="99"/>
      <c r="AC54" s="13"/>
    </row>
    <row r="55" spans="1:29" x14ac:dyDescent="0.3">
      <c r="A55" s="95"/>
      <c r="B55" s="95"/>
      <c r="C55" s="95"/>
      <c r="D55" s="96"/>
      <c r="E55" s="95"/>
      <c r="F55" s="95"/>
      <c r="G55" s="96"/>
      <c r="H55" s="95"/>
      <c r="I55" s="95"/>
      <c r="J55" s="95"/>
      <c r="K55" s="95"/>
      <c r="L55" s="95"/>
      <c r="M55" s="95"/>
      <c r="N55" s="97"/>
      <c r="O55" s="97"/>
      <c r="P55" s="97"/>
      <c r="Q55" s="92"/>
      <c r="R55" s="97"/>
      <c r="S55" s="97"/>
      <c r="T55" s="97"/>
      <c r="U55" s="98"/>
      <c r="V55" s="97"/>
      <c r="W55" s="99"/>
      <c r="X55" s="99"/>
      <c r="Y55" s="99"/>
      <c r="Z55" s="99"/>
      <c r="AA55" s="99"/>
    </row>
    <row r="56" spans="1:29" x14ac:dyDescent="0.3">
      <c r="A56" s="95"/>
      <c r="B56" s="95"/>
      <c r="C56" s="95"/>
      <c r="D56" s="96"/>
      <c r="E56" s="95"/>
      <c r="F56" s="95"/>
      <c r="G56" s="96"/>
      <c r="H56" s="95"/>
      <c r="I56" s="95"/>
      <c r="J56" s="95"/>
      <c r="K56" s="95"/>
      <c r="L56" s="95"/>
      <c r="M56" s="95"/>
      <c r="N56" s="97"/>
      <c r="O56" s="97"/>
      <c r="P56" s="97"/>
      <c r="Q56" s="92"/>
      <c r="R56" s="97"/>
      <c r="S56" s="97"/>
      <c r="T56" s="97"/>
      <c r="U56" s="98"/>
      <c r="V56" s="97"/>
      <c r="W56" s="99"/>
      <c r="X56" s="99"/>
      <c r="Y56" s="99"/>
      <c r="Z56" s="99"/>
      <c r="AA56" s="99"/>
    </row>
    <row r="57" spans="1:29" x14ac:dyDescent="0.3">
      <c r="A57" s="95"/>
      <c r="B57" s="95"/>
      <c r="C57" s="95"/>
      <c r="D57" s="96"/>
      <c r="E57" s="95"/>
      <c r="F57" s="95"/>
      <c r="G57" s="96"/>
      <c r="H57" s="95"/>
      <c r="I57" s="95"/>
      <c r="J57" s="95"/>
      <c r="K57" s="95"/>
      <c r="L57" s="95"/>
      <c r="M57" s="95"/>
      <c r="N57" s="97"/>
      <c r="O57" s="97"/>
      <c r="P57" s="97"/>
      <c r="Q57" s="92"/>
      <c r="R57" s="97"/>
      <c r="S57" s="97"/>
      <c r="T57" s="97"/>
      <c r="U57" s="98"/>
      <c r="V57" s="97"/>
      <c r="W57" s="99"/>
      <c r="X57" s="99"/>
      <c r="Y57" s="99"/>
      <c r="Z57" s="99"/>
      <c r="AA57" s="99"/>
    </row>
    <row r="58" spans="1:29" x14ac:dyDescent="0.3">
      <c r="A58" s="95"/>
      <c r="B58" s="95"/>
      <c r="C58" s="95"/>
      <c r="D58" s="96"/>
      <c r="E58" s="95"/>
      <c r="F58" s="95"/>
      <c r="G58" s="96"/>
      <c r="H58" s="95"/>
      <c r="I58" s="95"/>
      <c r="J58" s="95"/>
      <c r="K58" s="95"/>
      <c r="L58" s="95"/>
      <c r="M58" s="95"/>
      <c r="N58" s="97"/>
      <c r="O58" s="97"/>
      <c r="P58" s="97"/>
      <c r="Q58" s="92"/>
      <c r="R58" s="97"/>
      <c r="S58" s="97"/>
      <c r="T58" s="97"/>
      <c r="U58" s="98"/>
      <c r="V58" s="97"/>
      <c r="W58" s="99"/>
      <c r="X58" s="99"/>
      <c r="Y58" s="99"/>
      <c r="Z58" s="99"/>
      <c r="AA58" s="99"/>
      <c r="AC58" t="s">
        <v>81</v>
      </c>
    </row>
    <row r="59" spans="1:29" x14ac:dyDescent="0.3">
      <c r="A59" s="95"/>
      <c r="B59" s="95"/>
      <c r="C59" s="95"/>
      <c r="D59" s="96"/>
      <c r="E59" s="95"/>
      <c r="F59" s="95"/>
      <c r="G59" s="96"/>
      <c r="H59" s="95"/>
      <c r="I59" s="95"/>
      <c r="J59" s="95"/>
      <c r="K59" s="95"/>
      <c r="L59" s="95"/>
      <c r="M59" s="95"/>
      <c r="N59" s="97"/>
      <c r="O59" s="97"/>
      <c r="P59" s="97"/>
      <c r="Q59" s="92"/>
      <c r="R59" s="97"/>
      <c r="S59" s="97"/>
      <c r="T59" s="97"/>
      <c r="U59" s="98"/>
      <c r="V59" s="97"/>
      <c r="W59" s="99"/>
      <c r="X59" s="99"/>
      <c r="Y59" s="99"/>
      <c r="Z59" s="99"/>
      <c r="AA59" s="99"/>
      <c r="AC59" t="s">
        <v>82</v>
      </c>
    </row>
    <row r="60" spans="1:29" x14ac:dyDescent="0.3">
      <c r="A60" s="95"/>
      <c r="B60" s="95"/>
      <c r="C60" s="95"/>
      <c r="D60" s="96"/>
      <c r="E60" s="95"/>
      <c r="F60" s="95"/>
      <c r="G60" s="96"/>
      <c r="H60" s="95"/>
      <c r="I60" s="95"/>
      <c r="J60" s="95"/>
      <c r="K60" s="95"/>
      <c r="L60" s="95"/>
      <c r="M60" s="95"/>
      <c r="N60" s="97"/>
      <c r="O60" s="97"/>
      <c r="P60" s="97"/>
      <c r="Q60" s="92"/>
      <c r="R60" s="97"/>
      <c r="S60" s="97"/>
      <c r="T60" s="97"/>
      <c r="U60" s="98"/>
      <c r="V60" s="97"/>
      <c r="W60" s="99"/>
      <c r="X60" s="99"/>
      <c r="Y60" s="99"/>
      <c r="Z60" s="99"/>
      <c r="AA60" s="99"/>
      <c r="AC60" t="s">
        <v>40</v>
      </c>
    </row>
    <row r="61" spans="1:29" x14ac:dyDescent="0.3">
      <c r="A61" s="95"/>
      <c r="B61" s="95"/>
      <c r="C61" s="95"/>
      <c r="D61" s="96"/>
      <c r="E61" s="95"/>
      <c r="F61" s="95"/>
      <c r="G61" s="96"/>
      <c r="H61" s="95"/>
      <c r="I61" s="95"/>
      <c r="J61" s="95"/>
      <c r="K61" s="95"/>
      <c r="L61" s="95"/>
      <c r="M61" s="95"/>
      <c r="N61" s="97"/>
      <c r="O61" s="97"/>
      <c r="P61" s="97"/>
      <c r="Q61" s="92"/>
      <c r="R61" s="97"/>
      <c r="S61" s="97"/>
      <c r="T61" s="97"/>
      <c r="U61" s="98"/>
      <c r="V61" s="97"/>
      <c r="W61" s="99"/>
      <c r="X61" s="99"/>
      <c r="Y61" s="99"/>
      <c r="Z61" s="99"/>
      <c r="AA61" s="99"/>
    </row>
    <row r="62" spans="1:29" x14ac:dyDescent="0.3">
      <c r="A62" s="95"/>
      <c r="B62" s="95"/>
      <c r="C62" s="95"/>
      <c r="D62" s="96"/>
      <c r="E62" s="95"/>
      <c r="F62" s="95"/>
      <c r="G62" s="96"/>
      <c r="H62" s="95"/>
      <c r="I62" s="95"/>
      <c r="J62" s="95"/>
      <c r="K62" s="95"/>
      <c r="L62" s="95"/>
      <c r="M62" s="95"/>
      <c r="N62" s="97"/>
      <c r="O62" s="97"/>
      <c r="P62" s="97"/>
      <c r="Q62" s="92"/>
      <c r="R62" s="97"/>
      <c r="S62" s="97"/>
      <c r="T62" s="97"/>
      <c r="U62" s="98"/>
      <c r="V62" s="97"/>
      <c r="W62" s="99"/>
      <c r="X62" s="99"/>
      <c r="Y62" s="99"/>
      <c r="Z62" s="99"/>
      <c r="AA62" s="99"/>
    </row>
    <row r="63" spans="1:29" x14ac:dyDescent="0.3">
      <c r="A63" s="95"/>
      <c r="B63" s="95"/>
      <c r="C63" s="95"/>
      <c r="D63" s="96"/>
      <c r="E63" s="95"/>
      <c r="F63" s="95"/>
      <c r="G63" s="96"/>
      <c r="H63" s="95"/>
      <c r="I63" s="95"/>
      <c r="J63" s="95"/>
      <c r="K63" s="95"/>
      <c r="L63" s="95"/>
      <c r="M63" s="95"/>
      <c r="N63" s="97"/>
      <c r="O63" s="97"/>
      <c r="P63" s="97"/>
      <c r="Q63" s="92"/>
      <c r="R63" s="97"/>
      <c r="S63" s="97"/>
      <c r="T63" s="97"/>
      <c r="U63" s="98"/>
      <c r="V63" s="97"/>
      <c r="W63" s="99"/>
      <c r="X63" s="99"/>
      <c r="Y63" s="99"/>
      <c r="Z63" s="99"/>
      <c r="AA63" s="99"/>
    </row>
    <row r="64" spans="1:29" x14ac:dyDescent="0.3">
      <c r="A64" s="95"/>
      <c r="B64" s="95"/>
      <c r="C64" s="95"/>
      <c r="D64" s="96"/>
      <c r="E64" s="95"/>
      <c r="F64" s="95"/>
      <c r="G64" s="96"/>
      <c r="H64" s="95"/>
      <c r="I64" s="95"/>
      <c r="J64" s="95"/>
      <c r="K64" s="95"/>
      <c r="L64" s="95"/>
      <c r="M64" s="95"/>
      <c r="N64" s="97"/>
      <c r="O64" s="97"/>
      <c r="P64" s="97"/>
      <c r="Q64" s="92"/>
      <c r="R64" s="97"/>
      <c r="S64" s="97"/>
      <c r="T64" s="97"/>
      <c r="U64" s="98"/>
      <c r="V64" s="97"/>
      <c r="W64" s="99"/>
      <c r="X64" s="99"/>
      <c r="Y64" s="99"/>
      <c r="Z64" s="99"/>
      <c r="AA64" s="99"/>
      <c r="AC64" t="s">
        <v>47</v>
      </c>
    </row>
    <row r="65" spans="1:29" x14ac:dyDescent="0.3">
      <c r="A65" s="95"/>
      <c r="B65" s="95"/>
      <c r="C65" s="95"/>
      <c r="D65" s="96"/>
      <c r="E65" s="95"/>
      <c r="F65" s="95"/>
      <c r="G65" s="96"/>
      <c r="H65" s="95"/>
      <c r="I65" s="95"/>
      <c r="J65" s="95"/>
      <c r="K65" s="95"/>
      <c r="L65" s="95"/>
      <c r="M65" s="95"/>
      <c r="N65" s="97"/>
      <c r="O65" s="97"/>
      <c r="P65" s="97"/>
      <c r="Q65" s="92"/>
      <c r="R65" s="97"/>
      <c r="S65" s="97"/>
      <c r="T65" s="97"/>
      <c r="U65" s="98"/>
      <c r="V65" s="97"/>
      <c r="W65" s="99"/>
      <c r="X65" s="99"/>
      <c r="Y65" s="99"/>
      <c r="Z65" s="99"/>
      <c r="AA65" s="99"/>
      <c r="AC65" t="s">
        <v>40</v>
      </c>
    </row>
    <row r="66" spans="1:29" x14ac:dyDescent="0.3">
      <c r="A66" s="95"/>
      <c r="B66" s="95"/>
      <c r="C66" s="95"/>
      <c r="D66" s="96"/>
      <c r="E66" s="95"/>
      <c r="F66" s="95"/>
      <c r="G66" s="96"/>
      <c r="H66" s="95"/>
      <c r="I66" s="95"/>
      <c r="J66" s="95"/>
      <c r="K66" s="95"/>
      <c r="L66" s="95"/>
      <c r="M66" s="95"/>
      <c r="N66" s="97"/>
      <c r="O66" s="97"/>
      <c r="P66" s="97"/>
      <c r="Q66" s="92"/>
      <c r="R66" s="97"/>
      <c r="S66" s="97"/>
      <c r="T66" s="97"/>
      <c r="U66" s="98"/>
      <c r="V66" s="97"/>
      <c r="W66" s="99"/>
      <c r="X66" s="99"/>
      <c r="Y66" s="99"/>
      <c r="Z66" s="99"/>
      <c r="AA66" s="99"/>
      <c r="AC66" t="s">
        <v>41</v>
      </c>
    </row>
    <row r="67" spans="1:29" x14ac:dyDescent="0.3">
      <c r="A67" s="95"/>
      <c r="B67" s="95"/>
      <c r="C67" s="95"/>
      <c r="D67" s="96"/>
      <c r="E67" s="95"/>
      <c r="F67" s="95"/>
      <c r="G67" s="96"/>
      <c r="H67" s="95"/>
      <c r="I67" s="95"/>
      <c r="J67" s="95"/>
      <c r="K67" s="95"/>
      <c r="L67" s="95"/>
      <c r="M67" s="95"/>
      <c r="N67" s="97"/>
      <c r="O67" s="97"/>
      <c r="P67" s="97"/>
      <c r="Q67" s="92"/>
      <c r="R67" s="97"/>
      <c r="S67" s="97"/>
      <c r="T67" s="97"/>
      <c r="U67" s="98"/>
      <c r="V67" s="97"/>
      <c r="W67" s="99"/>
      <c r="X67" s="99"/>
      <c r="Y67" s="99"/>
      <c r="Z67" s="99"/>
      <c r="AA67" s="99"/>
      <c r="AC67" t="s">
        <v>42</v>
      </c>
    </row>
    <row r="68" spans="1:29" x14ac:dyDescent="0.3">
      <c r="A68" s="95"/>
      <c r="B68" s="95"/>
      <c r="C68" s="95"/>
      <c r="D68" s="96"/>
      <c r="E68" s="95"/>
      <c r="F68" s="95"/>
      <c r="G68" s="96"/>
      <c r="H68" s="95"/>
      <c r="I68" s="95"/>
      <c r="J68" s="95"/>
      <c r="K68" s="95"/>
      <c r="L68" s="95"/>
      <c r="M68" s="95"/>
      <c r="N68" s="97"/>
      <c r="O68" s="97"/>
      <c r="P68" s="97"/>
      <c r="Q68" s="92"/>
      <c r="R68" s="97"/>
      <c r="S68" s="97"/>
      <c r="T68" s="97"/>
      <c r="U68" s="98"/>
      <c r="V68" s="97"/>
      <c r="W68" s="99"/>
      <c r="X68" s="99"/>
      <c r="Y68" s="99"/>
      <c r="Z68" s="99"/>
      <c r="AA68" s="99"/>
      <c r="AC68" t="s">
        <v>43</v>
      </c>
    </row>
    <row r="69" spans="1:29" x14ac:dyDescent="0.3">
      <c r="A69" s="95"/>
      <c r="B69" s="95"/>
      <c r="C69" s="95"/>
      <c r="D69" s="96"/>
      <c r="E69" s="95"/>
      <c r="F69" s="95"/>
      <c r="G69" s="96"/>
      <c r="H69" s="95"/>
      <c r="I69" s="95"/>
      <c r="J69" s="95"/>
      <c r="K69" s="95"/>
      <c r="L69" s="95"/>
      <c r="M69" s="95"/>
      <c r="N69" s="97"/>
      <c r="O69" s="97"/>
      <c r="P69" s="97"/>
      <c r="Q69" s="92"/>
      <c r="R69" s="97"/>
      <c r="S69" s="97"/>
      <c r="T69" s="97"/>
      <c r="U69" s="98"/>
      <c r="V69" s="97"/>
      <c r="W69" s="99"/>
      <c r="X69" s="99"/>
      <c r="Y69" s="99"/>
      <c r="Z69" s="99"/>
      <c r="AA69" s="99"/>
    </row>
    <row r="70" spans="1:29" x14ac:dyDescent="0.3">
      <c r="A70" s="95"/>
      <c r="B70" s="95"/>
      <c r="C70" s="95"/>
      <c r="D70" s="96"/>
      <c r="E70" s="95"/>
      <c r="F70" s="95"/>
      <c r="G70" s="96"/>
      <c r="H70" s="95"/>
      <c r="I70" s="95"/>
      <c r="J70" s="95"/>
      <c r="K70" s="95"/>
      <c r="L70" s="95"/>
      <c r="M70" s="95"/>
      <c r="N70" s="97"/>
      <c r="O70" s="97"/>
      <c r="P70" s="97"/>
      <c r="Q70" s="92"/>
      <c r="R70" s="97"/>
      <c r="S70" s="97"/>
      <c r="T70" s="97"/>
      <c r="U70" s="98"/>
      <c r="V70" s="97"/>
      <c r="W70" s="99"/>
      <c r="X70" s="99"/>
      <c r="Y70" s="99"/>
      <c r="Z70" s="99"/>
      <c r="AA70" s="99"/>
    </row>
    <row r="71" spans="1:29" x14ac:dyDescent="0.3">
      <c r="A71" s="95"/>
      <c r="B71" s="95"/>
      <c r="C71" s="95"/>
      <c r="D71" s="96"/>
      <c r="E71" s="95"/>
      <c r="F71" s="95"/>
      <c r="G71" s="96"/>
      <c r="H71" s="95"/>
      <c r="I71" s="95"/>
      <c r="J71" s="95"/>
      <c r="K71" s="95"/>
      <c r="L71" s="95"/>
      <c r="M71" s="95"/>
      <c r="N71" s="97"/>
      <c r="O71" s="97"/>
      <c r="P71" s="97"/>
      <c r="Q71" s="92"/>
      <c r="R71" s="97"/>
      <c r="S71" s="97"/>
      <c r="T71" s="97"/>
      <c r="U71" s="98"/>
      <c r="V71" s="97"/>
      <c r="W71" s="99"/>
      <c r="X71" s="99"/>
      <c r="Y71" s="99"/>
      <c r="Z71" s="99"/>
      <c r="AA71" s="99"/>
    </row>
    <row r="72" spans="1:29" x14ac:dyDescent="0.3">
      <c r="A72" s="95"/>
      <c r="B72" s="95"/>
      <c r="C72" s="95"/>
      <c r="D72" s="96"/>
      <c r="E72" s="95"/>
      <c r="F72" s="95"/>
      <c r="G72" s="96"/>
      <c r="H72" s="95"/>
      <c r="I72" s="95"/>
      <c r="J72" s="95"/>
      <c r="K72" s="95"/>
      <c r="L72" s="95"/>
      <c r="M72" s="95"/>
      <c r="N72" s="97"/>
      <c r="O72" s="97"/>
      <c r="P72" s="97"/>
      <c r="Q72" s="92"/>
      <c r="R72" s="97"/>
      <c r="S72" s="97"/>
      <c r="T72" s="97"/>
      <c r="U72" s="98"/>
      <c r="V72" s="97"/>
      <c r="W72" s="99"/>
      <c r="X72" s="99"/>
      <c r="Y72" s="99"/>
      <c r="Z72" s="99"/>
      <c r="AA72" s="99"/>
    </row>
    <row r="73" spans="1:29" x14ac:dyDescent="0.3">
      <c r="A73" s="95"/>
      <c r="B73" s="95"/>
      <c r="C73" s="95"/>
      <c r="D73" s="96"/>
      <c r="E73" s="95"/>
      <c r="F73" s="95"/>
      <c r="G73" s="96"/>
      <c r="H73" s="95"/>
      <c r="I73" s="95"/>
      <c r="J73" s="95"/>
      <c r="K73" s="95"/>
      <c r="L73" s="95"/>
      <c r="M73" s="95"/>
      <c r="N73" s="97"/>
      <c r="O73" s="97"/>
      <c r="P73" s="97"/>
      <c r="Q73" s="92"/>
      <c r="R73" s="97"/>
      <c r="S73" s="97"/>
      <c r="T73" s="97"/>
      <c r="U73" s="98"/>
      <c r="V73" s="97"/>
      <c r="W73" s="99"/>
      <c r="X73" s="99"/>
      <c r="Y73" s="99"/>
      <c r="Z73" s="99"/>
      <c r="AA73" s="99"/>
    </row>
    <row r="74" spans="1:29" x14ac:dyDescent="0.3">
      <c r="A74" s="95"/>
      <c r="B74" s="95"/>
      <c r="C74" s="95"/>
      <c r="D74" s="96"/>
      <c r="E74" s="95"/>
      <c r="F74" s="95"/>
      <c r="G74" s="96"/>
      <c r="H74" s="95"/>
      <c r="I74" s="95"/>
      <c r="J74" s="95"/>
      <c r="K74" s="95"/>
      <c r="L74" s="95"/>
      <c r="M74" s="95"/>
      <c r="N74" s="97"/>
      <c r="O74" s="97"/>
      <c r="P74" s="97"/>
      <c r="Q74" s="92"/>
      <c r="R74" s="97"/>
      <c r="S74" s="97"/>
      <c r="T74" s="97"/>
      <c r="U74" s="98"/>
      <c r="V74" s="97"/>
      <c r="W74" s="99"/>
      <c r="X74" s="99"/>
      <c r="Y74" s="99"/>
      <c r="Z74" s="99"/>
      <c r="AA74" s="99"/>
    </row>
    <row r="75" spans="1:29" x14ac:dyDescent="0.3">
      <c r="A75" s="95"/>
      <c r="B75" s="95"/>
      <c r="C75" s="95"/>
      <c r="D75" s="96"/>
      <c r="E75" s="95"/>
      <c r="F75" s="95"/>
      <c r="G75" s="96"/>
      <c r="H75" s="95"/>
      <c r="I75" s="95"/>
      <c r="J75" s="95"/>
      <c r="K75" s="95"/>
      <c r="L75" s="95"/>
      <c r="M75" s="95"/>
      <c r="N75" s="97"/>
      <c r="O75" s="97"/>
      <c r="P75" s="97"/>
      <c r="Q75" s="92"/>
      <c r="R75" s="97"/>
      <c r="S75" s="97"/>
      <c r="T75" s="97"/>
      <c r="U75" s="98"/>
      <c r="V75" s="97"/>
      <c r="W75" s="99"/>
      <c r="X75" s="99"/>
      <c r="Y75" s="99"/>
      <c r="Z75" s="99"/>
      <c r="AA75" s="99"/>
    </row>
    <row r="76" spans="1:29" x14ac:dyDescent="0.3">
      <c r="A76" s="95"/>
      <c r="B76" s="95"/>
      <c r="C76" s="95"/>
      <c r="D76" s="96"/>
      <c r="E76" s="95"/>
      <c r="F76" s="95"/>
      <c r="G76" s="96"/>
      <c r="H76" s="95"/>
      <c r="I76" s="95"/>
      <c r="J76" s="95"/>
      <c r="K76" s="95"/>
      <c r="L76" s="95"/>
      <c r="M76" s="95"/>
      <c r="N76" s="97"/>
      <c r="O76" s="97"/>
      <c r="P76" s="97"/>
      <c r="Q76" s="92"/>
      <c r="R76" s="97"/>
      <c r="S76" s="97"/>
      <c r="T76" s="97"/>
      <c r="U76" s="98"/>
      <c r="V76" s="97"/>
      <c r="W76" s="99"/>
      <c r="X76" s="99"/>
      <c r="Y76" s="99"/>
      <c r="Z76" s="99"/>
      <c r="AA76" s="99"/>
    </row>
    <row r="77" spans="1:29" x14ac:dyDescent="0.3">
      <c r="A77" s="95"/>
      <c r="B77" s="95"/>
      <c r="C77" s="95"/>
      <c r="D77" s="96"/>
      <c r="E77" s="95"/>
      <c r="F77" s="95"/>
      <c r="G77" s="96"/>
      <c r="H77" s="95"/>
      <c r="I77" s="95"/>
      <c r="J77" s="95"/>
      <c r="K77" s="95"/>
      <c r="L77" s="95"/>
      <c r="M77" s="95"/>
      <c r="N77" s="97"/>
      <c r="O77" s="97"/>
      <c r="P77" s="97"/>
      <c r="Q77" s="92"/>
      <c r="R77" s="97"/>
      <c r="S77" s="97"/>
      <c r="T77" s="97"/>
      <c r="U77" s="98"/>
      <c r="V77" s="97"/>
      <c r="W77" s="99"/>
      <c r="X77" s="99"/>
      <c r="Y77" s="99"/>
      <c r="Z77" s="99"/>
      <c r="AA77" s="99"/>
    </row>
    <row r="78" spans="1:29" x14ac:dyDescent="0.3">
      <c r="A78" s="95"/>
      <c r="B78" s="95"/>
      <c r="C78" s="95"/>
      <c r="D78" s="96"/>
      <c r="E78" s="95"/>
      <c r="F78" s="95"/>
      <c r="G78" s="96"/>
      <c r="H78" s="95"/>
      <c r="I78" s="95"/>
      <c r="J78" s="95"/>
      <c r="K78" s="95"/>
      <c r="L78" s="95"/>
      <c r="M78" s="95"/>
      <c r="N78" s="97"/>
      <c r="O78" s="97"/>
      <c r="P78" s="97"/>
      <c r="Q78" s="92"/>
      <c r="R78" s="97"/>
      <c r="S78" s="97"/>
      <c r="T78" s="97"/>
      <c r="U78" s="98"/>
      <c r="V78" s="97"/>
      <c r="W78" s="99"/>
      <c r="X78" s="99"/>
      <c r="Y78" s="99"/>
      <c r="Z78" s="99"/>
      <c r="AA78" s="99"/>
    </row>
    <row r="79" spans="1:29" x14ac:dyDescent="0.3">
      <c r="A79" s="95"/>
      <c r="B79" s="95"/>
      <c r="C79" s="95"/>
      <c r="D79" s="96"/>
      <c r="E79" s="95"/>
      <c r="F79" s="95"/>
      <c r="G79" s="96"/>
      <c r="H79" s="95"/>
      <c r="I79" s="95"/>
      <c r="J79" s="95"/>
      <c r="K79" s="95"/>
      <c r="L79" s="95"/>
      <c r="M79" s="95"/>
      <c r="N79" s="97"/>
      <c r="O79" s="97"/>
      <c r="P79" s="97"/>
      <c r="Q79" s="92"/>
      <c r="R79" s="97"/>
      <c r="S79" s="97"/>
      <c r="T79" s="97"/>
      <c r="U79" s="98"/>
      <c r="V79" s="97"/>
      <c r="W79" s="99"/>
      <c r="X79" s="99"/>
      <c r="Y79" s="99"/>
      <c r="Z79" s="99"/>
      <c r="AA79" s="99"/>
    </row>
    <row r="80" spans="1:29" x14ac:dyDescent="0.3">
      <c r="A80" s="95"/>
      <c r="B80" s="95"/>
      <c r="C80" s="95"/>
      <c r="D80" s="96"/>
      <c r="E80" s="95"/>
      <c r="F80" s="95"/>
      <c r="G80" s="96"/>
      <c r="H80" s="95"/>
      <c r="I80" s="95"/>
      <c r="J80" s="95"/>
      <c r="K80" s="95"/>
      <c r="L80" s="95"/>
      <c r="M80" s="95"/>
      <c r="N80" s="97"/>
      <c r="O80" s="97"/>
      <c r="P80" s="97"/>
      <c r="Q80" s="92"/>
      <c r="R80" s="97"/>
      <c r="S80" s="97"/>
      <c r="T80" s="97"/>
      <c r="U80" s="98"/>
      <c r="V80" s="97"/>
      <c r="W80" s="99"/>
      <c r="X80" s="99"/>
      <c r="Y80" s="99"/>
      <c r="Z80" s="99"/>
      <c r="AA80" s="99"/>
    </row>
    <row r="81" spans="1:27" x14ac:dyDescent="0.3">
      <c r="A81" s="95"/>
      <c r="B81" s="95"/>
      <c r="C81" s="95"/>
      <c r="D81" s="96"/>
      <c r="E81" s="95"/>
      <c r="F81" s="95"/>
      <c r="G81" s="96"/>
      <c r="H81" s="95"/>
      <c r="I81" s="95"/>
      <c r="J81" s="95"/>
      <c r="K81" s="95"/>
      <c r="L81" s="95"/>
      <c r="M81" s="95"/>
      <c r="N81" s="97"/>
      <c r="O81" s="97"/>
      <c r="P81" s="97"/>
      <c r="Q81" s="92"/>
      <c r="R81" s="97"/>
      <c r="S81" s="97"/>
      <c r="T81" s="97"/>
      <c r="U81" s="98"/>
      <c r="V81" s="97"/>
      <c r="W81" s="99"/>
      <c r="X81" s="99"/>
      <c r="Y81" s="99"/>
      <c r="Z81" s="99"/>
      <c r="AA81" s="99"/>
    </row>
    <row r="82" spans="1:27" x14ac:dyDescent="0.3">
      <c r="A82" s="95"/>
      <c r="B82" s="95"/>
      <c r="C82" s="95"/>
      <c r="D82" s="96"/>
      <c r="E82" s="95"/>
      <c r="F82" s="95"/>
      <c r="G82" s="96"/>
      <c r="H82" s="95"/>
      <c r="I82" s="95"/>
      <c r="J82" s="95"/>
      <c r="K82" s="95"/>
      <c r="L82" s="95"/>
      <c r="M82" s="95"/>
      <c r="N82" s="97"/>
      <c r="O82" s="97"/>
      <c r="P82" s="97"/>
      <c r="Q82" s="92"/>
      <c r="R82" s="97"/>
      <c r="S82" s="97"/>
      <c r="T82" s="97"/>
      <c r="U82" s="98"/>
      <c r="V82" s="97"/>
      <c r="W82" s="99"/>
      <c r="X82" s="99"/>
      <c r="Y82" s="99"/>
      <c r="Z82" s="99"/>
      <c r="AA82" s="99"/>
    </row>
    <row r="83" spans="1:27" x14ac:dyDescent="0.3">
      <c r="A83" s="95"/>
      <c r="B83" s="95"/>
      <c r="C83" s="95"/>
      <c r="D83" s="96"/>
      <c r="E83" s="95"/>
      <c r="F83" s="95"/>
      <c r="G83" s="96"/>
      <c r="H83" s="95"/>
      <c r="I83" s="95"/>
      <c r="J83" s="95"/>
      <c r="K83" s="95"/>
      <c r="L83" s="95"/>
      <c r="M83" s="95"/>
      <c r="N83" s="97"/>
      <c r="O83" s="97"/>
      <c r="P83" s="97"/>
      <c r="Q83" s="92"/>
      <c r="R83" s="97"/>
      <c r="S83" s="97"/>
      <c r="T83" s="97"/>
      <c r="U83" s="98"/>
      <c r="V83" s="97"/>
      <c r="W83" s="99"/>
      <c r="X83" s="99"/>
      <c r="Y83" s="99"/>
      <c r="Z83" s="99"/>
      <c r="AA83" s="99"/>
    </row>
    <row r="84" spans="1:27" x14ac:dyDescent="0.3">
      <c r="A84" s="95"/>
      <c r="B84" s="95"/>
      <c r="C84" s="95"/>
      <c r="D84" s="96"/>
      <c r="E84" s="95"/>
      <c r="F84" s="95"/>
      <c r="G84" s="96"/>
      <c r="H84" s="95"/>
      <c r="I84" s="95"/>
      <c r="J84" s="95"/>
      <c r="K84" s="95"/>
      <c r="L84" s="95"/>
      <c r="M84" s="95"/>
      <c r="N84" s="97"/>
      <c r="O84" s="97"/>
      <c r="P84" s="97"/>
      <c r="Q84" s="92"/>
      <c r="R84" s="97"/>
      <c r="S84" s="97"/>
      <c r="T84" s="97"/>
      <c r="U84" s="98"/>
      <c r="V84" s="97"/>
      <c r="W84" s="99"/>
      <c r="X84" s="99"/>
      <c r="Y84" s="99"/>
      <c r="Z84" s="99"/>
      <c r="AA84" s="99"/>
    </row>
    <row r="85" spans="1:27" x14ac:dyDescent="0.3">
      <c r="A85" s="95"/>
      <c r="B85" s="95"/>
      <c r="C85" s="95"/>
      <c r="D85" s="96"/>
      <c r="E85" s="95"/>
      <c r="F85" s="95"/>
      <c r="G85" s="96"/>
      <c r="H85" s="95"/>
      <c r="I85" s="95"/>
      <c r="J85" s="95"/>
      <c r="K85" s="95"/>
      <c r="L85" s="95"/>
      <c r="M85" s="95"/>
      <c r="N85" s="97"/>
      <c r="O85" s="97"/>
      <c r="P85" s="97"/>
      <c r="Q85" s="92"/>
      <c r="R85" s="97"/>
      <c r="S85" s="97"/>
      <c r="T85" s="97"/>
      <c r="U85" s="98"/>
      <c r="V85" s="97"/>
      <c r="W85" s="99"/>
      <c r="X85" s="99"/>
      <c r="Y85" s="99"/>
      <c r="Z85" s="99"/>
      <c r="AA85" s="99"/>
    </row>
    <row r="86" spans="1:27" x14ac:dyDescent="0.3">
      <c r="A86" s="95"/>
      <c r="B86" s="95"/>
      <c r="C86" s="95"/>
      <c r="D86" s="96"/>
      <c r="E86" s="95"/>
      <c r="F86" s="95"/>
      <c r="G86" s="96"/>
      <c r="H86" s="95"/>
      <c r="I86" s="95"/>
      <c r="J86" s="95"/>
      <c r="K86" s="95"/>
      <c r="L86" s="95"/>
      <c r="M86" s="95"/>
      <c r="N86" s="97"/>
      <c r="O86" s="97"/>
      <c r="P86" s="97"/>
      <c r="Q86" s="92"/>
      <c r="R86" s="97"/>
      <c r="S86" s="97"/>
      <c r="T86" s="97"/>
      <c r="U86" s="98"/>
      <c r="V86" s="97"/>
      <c r="W86" s="99"/>
      <c r="X86" s="99"/>
      <c r="Y86" s="99"/>
      <c r="Z86" s="99"/>
      <c r="AA86" s="99"/>
    </row>
    <row r="87" spans="1:27" x14ac:dyDescent="0.3">
      <c r="A87" s="95"/>
      <c r="B87" s="95"/>
      <c r="C87" s="95"/>
      <c r="D87" s="96"/>
      <c r="E87" s="95"/>
      <c r="F87" s="95"/>
      <c r="G87" s="96"/>
      <c r="H87" s="95"/>
      <c r="I87" s="95"/>
      <c r="J87" s="95"/>
      <c r="K87" s="95"/>
      <c r="L87" s="95"/>
      <c r="M87" s="95"/>
      <c r="N87" s="97"/>
      <c r="O87" s="97"/>
      <c r="P87" s="97"/>
      <c r="Q87" s="92"/>
      <c r="R87" s="97"/>
      <c r="S87" s="97"/>
      <c r="T87" s="97"/>
      <c r="U87" s="98"/>
      <c r="V87" s="97"/>
      <c r="W87" s="99"/>
      <c r="X87" s="99"/>
      <c r="Y87" s="99"/>
      <c r="Z87" s="99"/>
      <c r="AA87" s="99"/>
    </row>
    <row r="88" spans="1:27" x14ac:dyDescent="0.3">
      <c r="A88" s="95"/>
      <c r="B88" s="95"/>
      <c r="C88" s="95"/>
      <c r="D88" s="96"/>
      <c r="E88" s="95"/>
      <c r="F88" s="95"/>
      <c r="G88" s="96"/>
      <c r="H88" s="95"/>
      <c r="I88" s="95"/>
      <c r="J88" s="95"/>
      <c r="K88" s="95"/>
      <c r="L88" s="95"/>
      <c r="M88" s="95"/>
      <c r="N88" s="97"/>
      <c r="O88" s="97"/>
      <c r="P88" s="97"/>
      <c r="Q88" s="92"/>
      <c r="R88" s="97"/>
      <c r="S88" s="97"/>
      <c r="T88" s="97"/>
      <c r="U88" s="98"/>
      <c r="V88" s="97"/>
      <c r="W88" s="99"/>
      <c r="X88" s="99"/>
      <c r="Y88" s="99"/>
      <c r="Z88" s="99"/>
      <c r="AA88" s="99"/>
    </row>
    <row r="89" spans="1:27" x14ac:dyDescent="0.3">
      <c r="A89" s="95"/>
      <c r="B89" s="95"/>
      <c r="C89" s="95"/>
      <c r="D89" s="96"/>
      <c r="E89" s="95"/>
      <c r="F89" s="95"/>
      <c r="G89" s="96"/>
      <c r="H89" s="95"/>
      <c r="I89" s="95"/>
      <c r="J89" s="95"/>
      <c r="K89" s="95"/>
      <c r="L89" s="95"/>
      <c r="M89" s="95"/>
      <c r="N89" s="97"/>
      <c r="O89" s="97"/>
      <c r="P89" s="97"/>
      <c r="Q89" s="92"/>
      <c r="R89" s="97"/>
      <c r="S89" s="97"/>
      <c r="T89" s="97"/>
      <c r="U89" s="98"/>
      <c r="V89" s="97"/>
      <c r="W89" s="99"/>
      <c r="X89" s="99"/>
      <c r="Y89" s="99"/>
      <c r="Z89" s="99"/>
      <c r="AA89" s="99"/>
    </row>
    <row r="90" spans="1:27" x14ac:dyDescent="0.3">
      <c r="A90" s="95"/>
      <c r="B90" s="95"/>
      <c r="C90" s="95"/>
      <c r="D90" s="96"/>
      <c r="E90" s="95"/>
      <c r="F90" s="95"/>
      <c r="G90" s="96"/>
      <c r="H90" s="95"/>
      <c r="I90" s="95"/>
      <c r="J90" s="95"/>
      <c r="K90" s="95"/>
      <c r="L90" s="95"/>
      <c r="M90" s="95"/>
      <c r="N90" s="97"/>
      <c r="O90" s="97"/>
      <c r="P90" s="97"/>
      <c r="Q90" s="92"/>
      <c r="R90" s="97"/>
      <c r="S90" s="97"/>
      <c r="T90" s="97"/>
      <c r="U90" s="98"/>
      <c r="V90" s="97"/>
      <c r="W90" s="99"/>
      <c r="X90" s="99"/>
      <c r="Y90" s="99"/>
      <c r="Z90" s="99"/>
      <c r="AA90" s="99"/>
    </row>
    <row r="91" spans="1:27" x14ac:dyDescent="0.3">
      <c r="A91" s="95"/>
      <c r="B91" s="95"/>
      <c r="C91" s="95"/>
      <c r="D91" s="96"/>
      <c r="E91" s="95"/>
      <c r="F91" s="95"/>
      <c r="G91" s="96"/>
      <c r="H91" s="95"/>
      <c r="I91" s="95"/>
      <c r="J91" s="95"/>
      <c r="K91" s="95"/>
      <c r="L91" s="95"/>
      <c r="M91" s="95"/>
      <c r="N91" s="97"/>
      <c r="O91" s="97"/>
      <c r="P91" s="97"/>
      <c r="Q91" s="92"/>
      <c r="R91" s="97"/>
      <c r="S91" s="97"/>
      <c r="T91" s="97"/>
      <c r="U91" s="98"/>
      <c r="V91" s="97"/>
      <c r="W91" s="99"/>
      <c r="X91" s="99"/>
      <c r="Y91" s="99"/>
      <c r="Z91" s="99"/>
      <c r="AA91" s="99"/>
    </row>
    <row r="92" spans="1:27" x14ac:dyDescent="0.3">
      <c r="A92" s="95"/>
      <c r="B92" s="95"/>
      <c r="C92" s="95"/>
      <c r="D92" s="96"/>
      <c r="E92" s="95"/>
      <c r="F92" s="95"/>
      <c r="G92" s="96"/>
      <c r="H92" s="95"/>
      <c r="I92" s="95"/>
      <c r="J92" s="95"/>
      <c r="K92" s="95"/>
      <c r="L92" s="95"/>
      <c r="M92" s="95"/>
      <c r="N92" s="97"/>
      <c r="O92" s="97"/>
      <c r="P92" s="97"/>
      <c r="Q92" s="92"/>
      <c r="R92" s="97"/>
      <c r="S92" s="97"/>
      <c r="T92" s="97"/>
      <c r="U92" s="98"/>
      <c r="V92" s="97"/>
      <c r="W92" s="99"/>
      <c r="X92" s="99"/>
      <c r="Y92" s="99"/>
      <c r="Z92" s="99"/>
      <c r="AA92" s="99"/>
    </row>
    <row r="93" spans="1:27" x14ac:dyDescent="0.3">
      <c r="A93" s="95"/>
      <c r="B93" s="95"/>
      <c r="C93" s="95"/>
      <c r="D93" s="96"/>
      <c r="E93" s="95"/>
      <c r="F93" s="95"/>
      <c r="G93" s="96"/>
      <c r="H93" s="95"/>
      <c r="I93" s="95"/>
      <c r="J93" s="95"/>
      <c r="K93" s="95"/>
      <c r="L93" s="95"/>
      <c r="M93" s="95"/>
      <c r="N93" s="97"/>
      <c r="O93" s="97"/>
      <c r="P93" s="97"/>
      <c r="Q93" s="92"/>
      <c r="R93" s="97"/>
      <c r="S93" s="97"/>
      <c r="T93" s="97"/>
      <c r="U93" s="98"/>
      <c r="V93" s="97"/>
      <c r="W93" s="99"/>
      <c r="X93" s="99"/>
      <c r="Y93" s="99"/>
      <c r="Z93" s="99"/>
      <c r="AA93" s="99"/>
    </row>
    <row r="94" spans="1:27" x14ac:dyDescent="0.3">
      <c r="A94" s="95"/>
      <c r="B94" s="95"/>
      <c r="C94" s="95"/>
      <c r="D94" s="96"/>
      <c r="E94" s="95"/>
      <c r="F94" s="95"/>
      <c r="G94" s="96"/>
      <c r="H94" s="95"/>
      <c r="I94" s="95"/>
      <c r="J94" s="95"/>
      <c r="K94" s="95"/>
      <c r="L94" s="95"/>
      <c r="M94" s="95"/>
      <c r="N94" s="97"/>
      <c r="O94" s="97"/>
      <c r="P94" s="97"/>
      <c r="Q94" s="92"/>
      <c r="R94" s="97"/>
      <c r="S94" s="97"/>
      <c r="T94" s="97"/>
      <c r="U94" s="98"/>
      <c r="V94" s="97"/>
      <c r="W94" s="99"/>
      <c r="X94" s="99"/>
      <c r="Y94" s="99"/>
      <c r="Z94" s="99"/>
      <c r="AA94" s="99"/>
    </row>
    <row r="95" spans="1:27" x14ac:dyDescent="0.3">
      <c r="A95" s="95"/>
      <c r="B95" s="95"/>
      <c r="C95" s="95"/>
      <c r="D95" s="96"/>
      <c r="E95" s="95"/>
      <c r="F95" s="95"/>
      <c r="G95" s="96"/>
      <c r="H95" s="95"/>
      <c r="I95" s="95"/>
      <c r="J95" s="95"/>
      <c r="K95" s="95"/>
      <c r="L95" s="95"/>
      <c r="M95" s="95"/>
      <c r="N95" s="97"/>
      <c r="O95" s="97"/>
      <c r="P95" s="97"/>
      <c r="Q95" s="92"/>
      <c r="R95" s="97"/>
      <c r="S95" s="97"/>
      <c r="T95" s="97"/>
      <c r="U95" s="98"/>
      <c r="V95" s="97"/>
      <c r="W95" s="99"/>
      <c r="X95" s="99"/>
      <c r="Y95" s="99"/>
      <c r="Z95" s="99"/>
      <c r="AA95" s="99"/>
    </row>
    <row r="96" spans="1:27" x14ac:dyDescent="0.3">
      <c r="A96" s="95"/>
      <c r="B96" s="95"/>
      <c r="C96" s="95"/>
      <c r="D96" s="96"/>
      <c r="E96" s="95"/>
      <c r="F96" s="95"/>
      <c r="G96" s="96"/>
      <c r="H96" s="95"/>
      <c r="I96" s="95"/>
      <c r="J96" s="95"/>
      <c r="K96" s="95"/>
      <c r="L96" s="95"/>
      <c r="M96" s="95"/>
      <c r="N96" s="97"/>
      <c r="O96" s="97"/>
      <c r="P96" s="97"/>
      <c r="Q96" s="92"/>
      <c r="R96" s="97"/>
      <c r="S96" s="97"/>
      <c r="T96" s="97"/>
      <c r="U96" s="98"/>
      <c r="V96" s="97"/>
      <c r="W96" s="99"/>
      <c r="X96" s="99"/>
      <c r="Y96" s="99"/>
      <c r="Z96" s="99"/>
      <c r="AA96" s="99"/>
    </row>
    <row r="97" spans="1:27" x14ac:dyDescent="0.3">
      <c r="A97" s="95"/>
      <c r="B97" s="95"/>
      <c r="C97" s="95"/>
      <c r="D97" s="96"/>
      <c r="E97" s="95"/>
      <c r="F97" s="95"/>
      <c r="G97" s="96"/>
      <c r="H97" s="95"/>
      <c r="I97" s="95"/>
      <c r="J97" s="95"/>
      <c r="K97" s="95"/>
      <c r="L97" s="95"/>
      <c r="M97" s="95"/>
      <c r="N97" s="97"/>
      <c r="O97" s="97"/>
      <c r="P97" s="97"/>
      <c r="Q97" s="92"/>
      <c r="R97" s="97"/>
      <c r="S97" s="97"/>
      <c r="T97" s="97"/>
      <c r="U97" s="98"/>
      <c r="V97" s="97"/>
      <c r="W97" s="99"/>
      <c r="X97" s="99"/>
      <c r="Y97" s="99"/>
      <c r="Z97" s="99"/>
      <c r="AA97" s="99"/>
    </row>
    <row r="98" spans="1:27" x14ac:dyDescent="0.3">
      <c r="A98" s="95"/>
      <c r="B98" s="95"/>
      <c r="C98" s="95"/>
      <c r="D98" s="96"/>
      <c r="E98" s="95"/>
      <c r="F98" s="95"/>
      <c r="G98" s="96"/>
      <c r="H98" s="95"/>
      <c r="I98" s="95"/>
      <c r="J98" s="95"/>
      <c r="K98" s="95"/>
      <c r="L98" s="95"/>
      <c r="M98" s="95"/>
      <c r="N98" s="97"/>
      <c r="O98" s="97"/>
      <c r="P98" s="97"/>
      <c r="Q98" s="92"/>
      <c r="R98" s="97"/>
      <c r="S98" s="97"/>
      <c r="T98" s="97"/>
      <c r="U98" s="98"/>
      <c r="V98" s="97"/>
      <c r="W98" s="99"/>
      <c r="X98" s="99"/>
      <c r="Y98" s="99"/>
      <c r="Z98" s="99"/>
      <c r="AA98" s="99"/>
    </row>
    <row r="99" spans="1:27" x14ac:dyDescent="0.3">
      <c r="A99" s="95"/>
      <c r="B99" s="95"/>
      <c r="C99" s="95"/>
      <c r="D99" s="96"/>
      <c r="E99" s="95"/>
      <c r="F99" s="95"/>
      <c r="G99" s="96"/>
      <c r="H99" s="95"/>
      <c r="I99" s="95"/>
      <c r="J99" s="95"/>
      <c r="K99" s="95"/>
      <c r="L99" s="95"/>
      <c r="M99" s="95"/>
      <c r="N99" s="97"/>
      <c r="O99" s="97"/>
      <c r="P99" s="97"/>
      <c r="Q99" s="92"/>
      <c r="R99" s="97"/>
      <c r="S99" s="97"/>
      <c r="T99" s="97"/>
      <c r="U99" s="98"/>
      <c r="V99" s="97"/>
      <c r="W99" s="99"/>
      <c r="X99" s="99"/>
      <c r="Y99" s="99"/>
      <c r="Z99" s="99"/>
      <c r="AA99" s="99"/>
    </row>
    <row r="100" spans="1:27" x14ac:dyDescent="0.3">
      <c r="A100" s="95"/>
      <c r="B100" s="95"/>
      <c r="C100" s="95"/>
      <c r="D100" s="96"/>
      <c r="E100" s="95"/>
      <c r="F100" s="95"/>
      <c r="G100" s="96"/>
      <c r="H100" s="95"/>
      <c r="I100" s="95"/>
      <c r="J100" s="95"/>
      <c r="K100" s="95"/>
      <c r="L100" s="95"/>
      <c r="M100" s="95"/>
      <c r="N100" s="97"/>
      <c r="O100" s="97"/>
      <c r="P100" s="97"/>
      <c r="Q100" s="92"/>
      <c r="R100" s="97"/>
      <c r="S100" s="97"/>
      <c r="T100" s="97"/>
      <c r="U100" s="98"/>
      <c r="V100" s="97"/>
      <c r="W100" s="99"/>
      <c r="X100" s="99"/>
      <c r="Y100" s="99"/>
      <c r="Z100" s="99"/>
      <c r="AA100" s="99"/>
    </row>
    <row r="101" spans="1:27" x14ac:dyDescent="0.3">
      <c r="A101" s="95"/>
      <c r="B101" s="95"/>
      <c r="C101" s="95"/>
      <c r="D101" s="96"/>
      <c r="E101" s="95"/>
      <c r="F101" s="95"/>
      <c r="G101" s="96"/>
      <c r="H101" s="95"/>
      <c r="I101" s="95"/>
      <c r="J101" s="95"/>
      <c r="K101" s="95"/>
      <c r="L101" s="95"/>
      <c r="M101" s="95"/>
      <c r="N101" s="97"/>
      <c r="O101" s="97"/>
      <c r="P101" s="97"/>
      <c r="Q101" s="92"/>
      <c r="R101" s="97"/>
      <c r="S101" s="97"/>
      <c r="T101" s="97"/>
      <c r="U101" s="98"/>
      <c r="V101" s="97"/>
      <c r="W101" s="99"/>
      <c r="X101" s="99"/>
      <c r="Y101" s="99"/>
      <c r="Z101" s="99"/>
      <c r="AA101" s="99"/>
    </row>
    <row r="102" spans="1:27" x14ac:dyDescent="0.3">
      <c r="A102" s="95"/>
      <c r="B102" s="95"/>
      <c r="C102" s="95"/>
      <c r="D102" s="96"/>
      <c r="E102" s="95"/>
      <c r="F102" s="95"/>
      <c r="G102" s="96"/>
      <c r="H102" s="95"/>
      <c r="I102" s="95"/>
      <c r="J102" s="95"/>
      <c r="K102" s="95"/>
      <c r="L102" s="95"/>
      <c r="M102" s="95"/>
      <c r="N102" s="97"/>
      <c r="O102" s="97"/>
      <c r="P102" s="97"/>
      <c r="Q102" s="92"/>
      <c r="R102" s="97"/>
      <c r="S102" s="97"/>
      <c r="T102" s="97"/>
      <c r="U102" s="98"/>
      <c r="V102" s="97"/>
      <c r="W102" s="99"/>
      <c r="X102" s="99"/>
      <c r="Y102" s="99"/>
      <c r="Z102" s="99"/>
      <c r="AA102" s="99"/>
    </row>
    <row r="103" spans="1:27" x14ac:dyDescent="0.3">
      <c r="A103" s="95"/>
      <c r="B103" s="95"/>
      <c r="C103" s="95"/>
      <c r="D103" s="96"/>
      <c r="E103" s="95"/>
      <c r="F103" s="95"/>
      <c r="G103" s="96"/>
      <c r="H103" s="95"/>
      <c r="I103" s="95"/>
      <c r="J103" s="95"/>
      <c r="K103" s="95"/>
      <c r="L103" s="95"/>
      <c r="M103" s="95"/>
      <c r="N103" s="97"/>
      <c r="O103" s="97"/>
      <c r="P103" s="97"/>
      <c r="Q103" s="92"/>
      <c r="R103" s="97"/>
      <c r="S103" s="97"/>
      <c r="T103" s="97"/>
      <c r="U103" s="98"/>
      <c r="V103" s="97"/>
      <c r="W103" s="99"/>
      <c r="X103" s="99"/>
      <c r="Y103" s="99"/>
      <c r="Z103" s="99"/>
      <c r="AA103" s="99"/>
    </row>
    <row r="104" spans="1:27" x14ac:dyDescent="0.3">
      <c r="A104" s="95"/>
      <c r="B104" s="95"/>
      <c r="C104" s="95"/>
      <c r="D104" s="96"/>
      <c r="E104" s="95"/>
      <c r="F104" s="95"/>
      <c r="G104" s="96"/>
      <c r="H104" s="95"/>
      <c r="I104" s="95"/>
      <c r="J104" s="95"/>
      <c r="K104" s="95"/>
      <c r="L104" s="95"/>
      <c r="M104" s="95"/>
      <c r="N104" s="97"/>
      <c r="O104" s="97"/>
      <c r="P104" s="97"/>
      <c r="Q104" s="92"/>
      <c r="R104" s="97"/>
      <c r="S104" s="97"/>
      <c r="T104" s="97"/>
      <c r="U104" s="98"/>
      <c r="V104" s="97"/>
      <c r="W104" s="99"/>
      <c r="X104" s="99"/>
      <c r="Y104" s="99"/>
      <c r="Z104" s="99"/>
      <c r="AA104" s="99"/>
    </row>
    <row r="105" spans="1:27" x14ac:dyDescent="0.3">
      <c r="A105" s="95"/>
      <c r="B105" s="95"/>
      <c r="C105" s="95"/>
      <c r="D105" s="96"/>
      <c r="E105" s="95"/>
      <c r="F105" s="95"/>
      <c r="G105" s="96"/>
      <c r="H105" s="95"/>
      <c r="I105" s="95"/>
      <c r="J105" s="95"/>
      <c r="K105" s="95"/>
      <c r="L105" s="95"/>
      <c r="M105" s="95"/>
      <c r="N105" s="97"/>
      <c r="O105" s="97"/>
      <c r="P105" s="97"/>
      <c r="Q105" s="92"/>
      <c r="R105" s="97"/>
      <c r="S105" s="97"/>
      <c r="T105" s="97"/>
      <c r="U105" s="98"/>
      <c r="V105" s="97"/>
      <c r="W105" s="99"/>
      <c r="X105" s="99"/>
      <c r="Y105" s="99"/>
      <c r="Z105" s="99"/>
      <c r="AA105" s="99"/>
    </row>
    <row r="106" spans="1:27" x14ac:dyDescent="0.3">
      <c r="A106" s="95"/>
      <c r="B106" s="95"/>
      <c r="C106" s="95"/>
      <c r="D106" s="96"/>
      <c r="E106" s="95"/>
      <c r="F106" s="95"/>
      <c r="G106" s="96"/>
      <c r="H106" s="95"/>
      <c r="I106" s="95"/>
      <c r="J106" s="95"/>
      <c r="K106" s="95"/>
      <c r="L106" s="95"/>
      <c r="M106" s="95"/>
      <c r="N106" s="97"/>
      <c r="O106" s="97"/>
      <c r="P106" s="97"/>
      <c r="Q106" s="92"/>
      <c r="R106" s="97"/>
      <c r="S106" s="97"/>
      <c r="T106" s="97"/>
      <c r="U106" s="98"/>
      <c r="V106" s="97"/>
      <c r="W106" s="99"/>
      <c r="X106" s="99"/>
      <c r="Y106" s="99"/>
      <c r="Z106" s="99"/>
      <c r="AA106" s="99"/>
    </row>
    <row r="107" spans="1:27" x14ac:dyDescent="0.3">
      <c r="A107" s="95"/>
      <c r="B107" s="95"/>
      <c r="C107" s="95"/>
      <c r="D107" s="96"/>
      <c r="E107" s="95"/>
      <c r="F107" s="95"/>
      <c r="G107" s="96"/>
      <c r="H107" s="95"/>
      <c r="I107" s="95"/>
      <c r="J107" s="95"/>
      <c r="K107" s="95"/>
      <c r="L107" s="95"/>
      <c r="M107" s="95"/>
      <c r="N107" s="97"/>
      <c r="O107" s="97"/>
      <c r="P107" s="97"/>
      <c r="Q107" s="92"/>
      <c r="R107" s="97"/>
      <c r="S107" s="97"/>
      <c r="T107" s="97"/>
      <c r="U107" s="98"/>
      <c r="V107" s="97"/>
      <c r="W107" s="99"/>
      <c r="X107" s="99"/>
      <c r="Y107" s="99"/>
      <c r="Z107" s="99"/>
      <c r="AA107" s="99"/>
    </row>
    <row r="108" spans="1:27" x14ac:dyDescent="0.3">
      <c r="A108" s="95"/>
      <c r="B108" s="95"/>
      <c r="C108" s="95"/>
      <c r="D108" s="96"/>
      <c r="E108" s="95"/>
      <c r="F108" s="95"/>
      <c r="G108" s="96"/>
      <c r="H108" s="95"/>
      <c r="I108" s="95"/>
      <c r="J108" s="95"/>
      <c r="K108" s="95"/>
      <c r="L108" s="95"/>
      <c r="M108" s="95"/>
      <c r="N108" s="97"/>
      <c r="O108" s="97"/>
      <c r="P108" s="97"/>
      <c r="Q108" s="92"/>
      <c r="R108" s="97"/>
      <c r="S108" s="97"/>
      <c r="T108" s="97"/>
      <c r="U108" s="98"/>
      <c r="V108" s="97"/>
      <c r="W108" s="99"/>
      <c r="X108" s="99"/>
      <c r="Y108" s="99"/>
      <c r="Z108" s="99"/>
      <c r="AA108" s="99"/>
    </row>
    <row r="109" spans="1:27" x14ac:dyDescent="0.3">
      <c r="A109" s="95"/>
      <c r="B109" s="95"/>
      <c r="C109" s="95"/>
      <c r="D109" s="96"/>
      <c r="E109" s="95"/>
      <c r="F109" s="95"/>
      <c r="G109" s="96"/>
      <c r="H109" s="95"/>
      <c r="I109" s="95"/>
      <c r="J109" s="95"/>
      <c r="K109" s="95"/>
      <c r="L109" s="95"/>
      <c r="M109" s="95"/>
      <c r="N109" s="97"/>
      <c r="O109" s="97"/>
      <c r="P109" s="97"/>
      <c r="Q109" s="92"/>
      <c r="R109" s="97"/>
      <c r="S109" s="97"/>
      <c r="T109" s="97"/>
      <c r="U109" s="98"/>
      <c r="V109" s="97"/>
      <c r="W109" s="99"/>
      <c r="X109" s="99"/>
      <c r="Y109" s="99"/>
      <c r="Z109" s="99"/>
      <c r="AA109" s="99"/>
    </row>
    <row r="110" spans="1:27" x14ac:dyDescent="0.3">
      <c r="A110" s="95"/>
      <c r="B110" s="95"/>
      <c r="C110" s="95"/>
      <c r="D110" s="96"/>
      <c r="E110" s="95"/>
      <c r="F110" s="95"/>
      <c r="G110" s="96"/>
      <c r="H110" s="95"/>
      <c r="I110" s="95"/>
      <c r="J110" s="95"/>
      <c r="K110" s="95"/>
      <c r="L110" s="95"/>
      <c r="M110" s="95"/>
      <c r="N110" s="97"/>
      <c r="O110" s="97"/>
      <c r="P110" s="97"/>
      <c r="Q110" s="92"/>
      <c r="R110" s="97"/>
      <c r="S110" s="97"/>
      <c r="T110" s="97"/>
      <c r="U110" s="98"/>
      <c r="V110" s="97"/>
      <c r="W110" s="99"/>
      <c r="X110" s="99"/>
      <c r="Y110" s="99"/>
      <c r="Z110" s="99"/>
      <c r="AA110" s="99"/>
    </row>
    <row r="111" spans="1:27" x14ac:dyDescent="0.3">
      <c r="A111" s="95"/>
      <c r="B111" s="95"/>
      <c r="C111" s="95"/>
      <c r="D111" s="96"/>
      <c r="E111" s="95"/>
      <c r="F111" s="95"/>
      <c r="G111" s="96"/>
      <c r="H111" s="95"/>
      <c r="I111" s="95"/>
      <c r="J111" s="95"/>
      <c r="K111" s="95"/>
      <c r="L111" s="95"/>
      <c r="M111" s="95"/>
      <c r="N111" s="97"/>
      <c r="O111" s="97"/>
      <c r="P111" s="97"/>
      <c r="Q111" s="92"/>
      <c r="R111" s="97"/>
      <c r="S111" s="97"/>
      <c r="T111" s="97"/>
      <c r="U111" s="98"/>
      <c r="V111" s="97"/>
      <c r="W111" s="99"/>
      <c r="X111" s="99"/>
      <c r="Y111" s="99"/>
      <c r="Z111" s="99"/>
      <c r="AA111" s="99"/>
    </row>
    <row r="112" spans="1:27" x14ac:dyDescent="0.3">
      <c r="A112" s="95"/>
      <c r="B112" s="95"/>
      <c r="C112" s="95"/>
      <c r="D112" s="96"/>
      <c r="E112" s="95"/>
      <c r="F112" s="95"/>
      <c r="G112" s="96"/>
      <c r="H112" s="95"/>
      <c r="I112" s="95"/>
      <c r="J112" s="95"/>
      <c r="K112" s="95"/>
      <c r="L112" s="95"/>
      <c r="M112" s="95"/>
      <c r="N112" s="97"/>
      <c r="O112" s="97"/>
      <c r="P112" s="97"/>
      <c r="Q112" s="92"/>
      <c r="R112" s="97"/>
      <c r="S112" s="97"/>
      <c r="T112" s="97"/>
      <c r="U112" s="98"/>
      <c r="V112" s="97"/>
      <c r="W112" s="99"/>
      <c r="X112" s="99"/>
      <c r="Y112" s="99"/>
      <c r="Z112" s="99"/>
      <c r="AA112" s="99"/>
    </row>
    <row r="113" spans="1:27" x14ac:dyDescent="0.3">
      <c r="A113" s="95"/>
      <c r="B113" s="95"/>
      <c r="C113" s="95"/>
      <c r="D113" s="96"/>
      <c r="E113" s="95"/>
      <c r="F113" s="95"/>
      <c r="G113" s="96"/>
      <c r="H113" s="95"/>
      <c r="I113" s="95"/>
      <c r="J113" s="95"/>
      <c r="K113" s="95"/>
      <c r="L113" s="95"/>
      <c r="M113" s="95"/>
      <c r="N113" s="97"/>
      <c r="O113" s="97"/>
      <c r="P113" s="97"/>
      <c r="Q113" s="92"/>
      <c r="R113" s="97"/>
      <c r="S113" s="97"/>
      <c r="T113" s="97"/>
      <c r="U113" s="98"/>
      <c r="V113" s="97"/>
      <c r="W113" s="99"/>
      <c r="X113" s="99"/>
      <c r="Y113" s="99"/>
      <c r="Z113" s="99"/>
      <c r="AA113" s="99"/>
    </row>
    <row r="114" spans="1:27" x14ac:dyDescent="0.3">
      <c r="A114" s="95"/>
      <c r="B114" s="95"/>
      <c r="C114" s="95"/>
      <c r="D114" s="96"/>
      <c r="E114" s="95"/>
      <c r="F114" s="95"/>
      <c r="G114" s="96"/>
      <c r="H114" s="95"/>
      <c r="I114" s="95"/>
      <c r="J114" s="95"/>
      <c r="K114" s="95"/>
      <c r="L114" s="95"/>
      <c r="M114" s="95"/>
      <c r="N114" s="97"/>
      <c r="O114" s="97"/>
      <c r="P114" s="97"/>
      <c r="Q114" s="92"/>
      <c r="R114" s="97"/>
      <c r="S114" s="97"/>
      <c r="T114" s="97"/>
      <c r="U114" s="98"/>
      <c r="V114" s="97"/>
      <c r="W114" s="99"/>
      <c r="X114" s="99"/>
      <c r="Y114" s="99"/>
      <c r="Z114" s="99"/>
      <c r="AA114" s="99"/>
    </row>
    <row r="115" spans="1:27" x14ac:dyDescent="0.3">
      <c r="A115" s="95"/>
      <c r="B115" s="95"/>
      <c r="C115" s="95"/>
      <c r="D115" s="96"/>
      <c r="E115" s="95"/>
      <c r="F115" s="95"/>
      <c r="G115" s="96"/>
      <c r="H115" s="95"/>
      <c r="I115" s="95"/>
      <c r="J115" s="95"/>
      <c r="K115" s="95"/>
      <c r="L115" s="95"/>
      <c r="M115" s="95"/>
      <c r="N115" s="97"/>
      <c r="O115" s="97"/>
      <c r="P115" s="97"/>
      <c r="Q115" s="92"/>
      <c r="R115" s="97"/>
      <c r="S115" s="97"/>
      <c r="T115" s="97"/>
      <c r="U115" s="98"/>
      <c r="V115" s="97"/>
      <c r="W115" s="99"/>
      <c r="X115" s="99"/>
      <c r="Y115" s="99"/>
      <c r="Z115" s="99"/>
      <c r="AA115" s="99"/>
    </row>
    <row r="116" spans="1:27" x14ac:dyDescent="0.3">
      <c r="A116" s="95"/>
      <c r="B116" s="95"/>
      <c r="C116" s="95"/>
      <c r="D116" s="96"/>
      <c r="E116" s="95"/>
      <c r="F116" s="95"/>
      <c r="G116" s="96"/>
      <c r="H116" s="95"/>
      <c r="I116" s="95"/>
      <c r="J116" s="95"/>
      <c r="K116" s="95"/>
      <c r="L116" s="95"/>
      <c r="M116" s="95"/>
      <c r="N116" s="97"/>
      <c r="O116" s="97"/>
      <c r="P116" s="97"/>
      <c r="Q116" s="92"/>
      <c r="R116" s="97"/>
      <c r="S116" s="97"/>
      <c r="T116" s="97"/>
      <c r="U116" s="98"/>
      <c r="V116" s="97"/>
      <c r="W116" s="99"/>
      <c r="X116" s="99"/>
      <c r="Y116" s="99"/>
      <c r="Z116" s="99"/>
      <c r="AA116" s="99"/>
    </row>
    <row r="117" spans="1:27" x14ac:dyDescent="0.3">
      <c r="A117" s="95"/>
      <c r="B117" s="95"/>
      <c r="C117" s="95"/>
      <c r="D117" s="96"/>
      <c r="E117" s="95"/>
      <c r="F117" s="95"/>
      <c r="G117" s="96"/>
      <c r="H117" s="95"/>
      <c r="I117" s="95"/>
      <c r="J117" s="95"/>
      <c r="K117" s="95"/>
      <c r="L117" s="95"/>
      <c r="M117" s="95"/>
      <c r="N117" s="97"/>
      <c r="O117" s="97"/>
      <c r="P117" s="97"/>
      <c r="Q117" s="92"/>
      <c r="R117" s="97"/>
      <c r="S117" s="97"/>
      <c r="T117" s="97"/>
      <c r="U117" s="98"/>
      <c r="V117" s="97"/>
      <c r="W117" s="99"/>
      <c r="X117" s="99"/>
      <c r="Y117" s="99"/>
      <c r="Z117" s="99"/>
      <c r="AA117" s="99"/>
    </row>
    <row r="118" spans="1:27" x14ac:dyDescent="0.3">
      <c r="A118" s="95"/>
      <c r="B118" s="95"/>
      <c r="C118" s="95"/>
      <c r="D118" s="96"/>
      <c r="E118" s="95"/>
      <c r="F118" s="95"/>
      <c r="G118" s="96"/>
      <c r="H118" s="95"/>
      <c r="I118" s="95"/>
      <c r="J118" s="95"/>
      <c r="K118" s="95"/>
      <c r="L118" s="95"/>
      <c r="M118" s="95"/>
      <c r="N118" s="97"/>
      <c r="O118" s="97"/>
      <c r="P118" s="97"/>
      <c r="Q118" s="92"/>
      <c r="R118" s="97"/>
      <c r="S118" s="97"/>
      <c r="T118" s="97"/>
      <c r="U118" s="98"/>
      <c r="V118" s="97"/>
      <c r="W118" s="99"/>
      <c r="X118" s="99"/>
      <c r="Y118" s="99"/>
      <c r="Z118" s="99"/>
      <c r="AA118" s="99"/>
    </row>
    <row r="119" spans="1:27" x14ac:dyDescent="0.3">
      <c r="A119" s="95"/>
      <c r="B119" s="95"/>
      <c r="C119" s="95"/>
      <c r="D119" s="96"/>
      <c r="E119" s="95"/>
      <c r="F119" s="95"/>
      <c r="G119" s="96"/>
      <c r="H119" s="95"/>
      <c r="I119" s="95"/>
      <c r="J119" s="95"/>
      <c r="K119" s="95"/>
      <c r="L119" s="95"/>
      <c r="M119" s="95"/>
      <c r="N119" s="97"/>
      <c r="O119" s="97"/>
      <c r="P119" s="97"/>
      <c r="Q119" s="92"/>
      <c r="R119" s="97"/>
      <c r="S119" s="97"/>
      <c r="T119" s="97"/>
      <c r="U119" s="98"/>
      <c r="V119" s="97"/>
      <c r="W119" s="99"/>
      <c r="X119" s="99"/>
      <c r="Y119" s="99"/>
      <c r="Z119" s="99"/>
      <c r="AA119" s="99"/>
    </row>
    <row r="120" spans="1:27" x14ac:dyDescent="0.3">
      <c r="A120" s="95"/>
      <c r="B120" s="95"/>
      <c r="C120" s="95"/>
      <c r="D120" s="96"/>
      <c r="E120" s="95"/>
      <c r="F120" s="95"/>
      <c r="G120" s="96"/>
      <c r="H120" s="95"/>
      <c r="I120" s="95"/>
      <c r="J120" s="95"/>
      <c r="K120" s="95"/>
      <c r="L120" s="95"/>
      <c r="M120" s="95"/>
      <c r="N120" s="97"/>
      <c r="O120" s="97"/>
      <c r="P120" s="97"/>
      <c r="Q120" s="92"/>
      <c r="R120" s="97"/>
      <c r="S120" s="97"/>
      <c r="T120" s="97"/>
      <c r="U120" s="98"/>
      <c r="V120" s="97"/>
      <c r="W120" s="99"/>
      <c r="X120" s="99"/>
      <c r="Y120" s="99"/>
      <c r="Z120" s="99"/>
      <c r="AA120" s="99"/>
    </row>
    <row r="121" spans="1:27" x14ac:dyDescent="0.3">
      <c r="A121" s="95"/>
      <c r="B121" s="95"/>
      <c r="C121" s="95"/>
      <c r="D121" s="96"/>
      <c r="E121" s="95"/>
      <c r="F121" s="95"/>
      <c r="G121" s="96"/>
      <c r="H121" s="95"/>
      <c r="I121" s="95"/>
      <c r="J121" s="95"/>
      <c r="K121" s="95"/>
      <c r="L121" s="95"/>
      <c r="M121" s="95"/>
      <c r="N121" s="97"/>
      <c r="O121" s="97"/>
      <c r="P121" s="97"/>
      <c r="Q121" s="92"/>
      <c r="R121" s="97"/>
      <c r="S121" s="97"/>
      <c r="T121" s="97"/>
      <c r="U121" s="98"/>
      <c r="V121" s="97"/>
      <c r="W121" s="99"/>
      <c r="X121" s="99"/>
      <c r="Y121" s="99"/>
      <c r="Z121" s="99"/>
      <c r="AA121" s="99"/>
    </row>
    <row r="122" spans="1:27" x14ac:dyDescent="0.3">
      <c r="A122" s="95"/>
      <c r="B122" s="95"/>
      <c r="C122" s="95"/>
      <c r="D122" s="96"/>
      <c r="E122" s="95"/>
      <c r="F122" s="95"/>
      <c r="G122" s="96"/>
      <c r="H122" s="95"/>
      <c r="I122" s="95"/>
      <c r="J122" s="95"/>
      <c r="K122" s="95"/>
      <c r="L122" s="95"/>
      <c r="M122" s="95"/>
      <c r="N122" s="97"/>
      <c r="O122" s="97"/>
      <c r="P122" s="97"/>
      <c r="Q122" s="92"/>
      <c r="R122" s="97"/>
      <c r="S122" s="97"/>
      <c r="T122" s="97"/>
      <c r="U122" s="98"/>
      <c r="V122" s="97"/>
      <c r="W122" s="99"/>
      <c r="X122" s="99"/>
      <c r="Y122" s="99"/>
      <c r="Z122" s="99"/>
      <c r="AA122" s="99"/>
    </row>
    <row r="123" spans="1:27" x14ac:dyDescent="0.3">
      <c r="A123" s="95"/>
      <c r="B123" s="95"/>
      <c r="C123" s="95"/>
      <c r="D123" s="96"/>
      <c r="E123" s="95"/>
      <c r="F123" s="95"/>
      <c r="G123" s="96"/>
      <c r="H123" s="95"/>
      <c r="I123" s="95"/>
      <c r="J123" s="95"/>
      <c r="K123" s="95"/>
      <c r="L123" s="95"/>
      <c r="M123" s="95"/>
      <c r="N123" s="97"/>
      <c r="O123" s="97"/>
      <c r="P123" s="97"/>
      <c r="Q123" s="92"/>
      <c r="R123" s="97"/>
      <c r="S123" s="97"/>
      <c r="T123" s="97"/>
      <c r="U123" s="98"/>
      <c r="V123" s="97"/>
      <c r="W123" s="99"/>
      <c r="X123" s="99"/>
      <c r="Y123" s="99"/>
      <c r="Z123" s="99"/>
      <c r="AA123" s="99"/>
    </row>
    <row r="124" spans="1:27" x14ac:dyDescent="0.3">
      <c r="A124" s="95"/>
      <c r="B124" s="95"/>
      <c r="C124" s="95"/>
      <c r="D124" s="96"/>
      <c r="E124" s="95"/>
      <c r="F124" s="95"/>
      <c r="G124" s="96"/>
      <c r="H124" s="95"/>
      <c r="I124" s="95"/>
      <c r="J124" s="95"/>
      <c r="K124" s="95"/>
      <c r="L124" s="95"/>
      <c r="M124" s="95"/>
      <c r="N124" s="97"/>
      <c r="O124" s="97"/>
      <c r="P124" s="97"/>
      <c r="Q124" s="92"/>
      <c r="R124" s="97"/>
      <c r="S124" s="97"/>
      <c r="T124" s="97"/>
      <c r="U124" s="98"/>
      <c r="V124" s="97"/>
      <c r="W124" s="99"/>
      <c r="X124" s="99"/>
      <c r="Y124" s="99"/>
      <c r="Z124" s="99"/>
      <c r="AA124" s="99"/>
    </row>
    <row r="125" spans="1:27" x14ac:dyDescent="0.3">
      <c r="A125" s="95"/>
      <c r="B125" s="95"/>
      <c r="C125" s="95"/>
      <c r="D125" s="96"/>
      <c r="E125" s="95"/>
      <c r="F125" s="95"/>
      <c r="G125" s="96"/>
      <c r="H125" s="95"/>
      <c r="I125" s="95"/>
      <c r="J125" s="95"/>
      <c r="K125" s="95"/>
      <c r="L125" s="95"/>
      <c r="M125" s="95"/>
      <c r="N125" s="97"/>
      <c r="O125" s="97"/>
      <c r="P125" s="97"/>
      <c r="Q125" s="92"/>
      <c r="R125" s="97"/>
      <c r="S125" s="97"/>
      <c r="T125" s="97"/>
      <c r="U125" s="98"/>
      <c r="V125" s="97"/>
      <c r="W125" s="99"/>
      <c r="X125" s="99"/>
      <c r="Y125" s="99"/>
      <c r="Z125" s="99"/>
      <c r="AA125" s="99"/>
    </row>
    <row r="126" spans="1:27" x14ac:dyDescent="0.3">
      <c r="A126" s="95"/>
      <c r="B126" s="95"/>
      <c r="C126" s="95"/>
      <c r="D126" s="96"/>
      <c r="E126" s="95"/>
      <c r="F126" s="95"/>
      <c r="G126" s="96"/>
      <c r="H126" s="95"/>
      <c r="I126" s="95"/>
      <c r="J126" s="95"/>
      <c r="K126" s="95"/>
      <c r="L126" s="95"/>
      <c r="M126" s="95"/>
      <c r="N126" s="97"/>
      <c r="O126" s="97"/>
      <c r="P126" s="97"/>
      <c r="Q126" s="92"/>
      <c r="R126" s="97"/>
      <c r="S126" s="97"/>
      <c r="T126" s="97"/>
      <c r="U126" s="98"/>
      <c r="V126" s="97"/>
      <c r="W126" s="99"/>
      <c r="X126" s="99"/>
      <c r="Y126" s="99"/>
      <c r="Z126" s="99"/>
      <c r="AA126" s="99"/>
    </row>
    <row r="127" spans="1:27" x14ac:dyDescent="0.3">
      <c r="A127" s="95"/>
      <c r="B127" s="95"/>
      <c r="C127" s="95"/>
      <c r="D127" s="96"/>
      <c r="E127" s="95"/>
      <c r="F127" s="95"/>
      <c r="G127" s="96"/>
      <c r="H127" s="95"/>
      <c r="I127" s="95"/>
      <c r="J127" s="95"/>
      <c r="K127" s="95"/>
      <c r="L127" s="95"/>
      <c r="M127" s="95"/>
      <c r="N127" s="97"/>
      <c r="O127" s="97"/>
      <c r="P127" s="97"/>
      <c r="Q127" s="92"/>
      <c r="R127" s="97"/>
      <c r="S127" s="97"/>
      <c r="T127" s="97"/>
      <c r="U127" s="98"/>
      <c r="V127" s="97"/>
      <c r="W127" s="99"/>
      <c r="X127" s="99"/>
      <c r="Y127" s="99"/>
      <c r="Z127" s="99"/>
      <c r="AA127" s="99"/>
    </row>
    <row r="128" spans="1:27" x14ac:dyDescent="0.3">
      <c r="A128" s="95"/>
      <c r="B128" s="95"/>
      <c r="C128" s="95"/>
      <c r="D128" s="96"/>
      <c r="E128" s="95"/>
      <c r="F128" s="95"/>
      <c r="G128" s="96"/>
      <c r="H128" s="95"/>
      <c r="I128" s="95"/>
      <c r="J128" s="95"/>
      <c r="K128" s="95"/>
      <c r="L128" s="95"/>
      <c r="M128" s="95"/>
      <c r="N128" s="97"/>
      <c r="O128" s="97"/>
      <c r="P128" s="97"/>
      <c r="Q128" s="92"/>
      <c r="R128" s="97"/>
      <c r="S128" s="97"/>
      <c r="T128" s="97"/>
      <c r="U128" s="98"/>
      <c r="V128" s="97"/>
      <c r="W128" s="99"/>
      <c r="X128" s="99"/>
      <c r="Y128" s="99"/>
      <c r="Z128" s="99"/>
      <c r="AA128" s="99"/>
    </row>
    <row r="129" spans="1:27" x14ac:dyDescent="0.3">
      <c r="A129" s="95"/>
      <c r="B129" s="95"/>
      <c r="C129" s="95"/>
      <c r="D129" s="96"/>
      <c r="E129" s="95"/>
      <c r="F129" s="95"/>
      <c r="G129" s="96"/>
      <c r="H129" s="95"/>
      <c r="I129" s="95"/>
      <c r="J129" s="95"/>
      <c r="K129" s="95"/>
      <c r="L129" s="95"/>
      <c r="M129" s="95"/>
      <c r="N129" s="97"/>
      <c r="O129" s="97"/>
      <c r="P129" s="97"/>
      <c r="Q129" s="92"/>
      <c r="R129" s="97"/>
      <c r="S129" s="97"/>
      <c r="T129" s="97"/>
      <c r="U129" s="98"/>
      <c r="V129" s="97"/>
      <c r="W129" s="99"/>
      <c r="X129" s="99"/>
      <c r="Y129" s="99"/>
      <c r="Z129" s="99"/>
      <c r="AA129" s="99"/>
    </row>
    <row r="130" spans="1:27" x14ac:dyDescent="0.3">
      <c r="A130" s="95"/>
      <c r="B130" s="95"/>
      <c r="C130" s="95"/>
      <c r="D130" s="96"/>
      <c r="E130" s="95"/>
      <c r="F130" s="95"/>
      <c r="G130" s="96"/>
      <c r="H130" s="95"/>
      <c r="I130" s="95"/>
      <c r="J130" s="95"/>
      <c r="K130" s="95"/>
      <c r="L130" s="95"/>
      <c r="M130" s="95"/>
      <c r="N130" s="97"/>
      <c r="O130" s="97"/>
      <c r="P130" s="97"/>
      <c r="Q130" s="92"/>
      <c r="R130" s="97"/>
      <c r="S130" s="97"/>
      <c r="T130" s="97"/>
      <c r="U130" s="98"/>
      <c r="V130" s="97"/>
      <c r="W130" s="99"/>
      <c r="X130" s="99"/>
      <c r="Y130" s="99"/>
      <c r="Z130" s="99"/>
      <c r="AA130" s="99"/>
    </row>
    <row r="131" spans="1:27" x14ac:dyDescent="0.3">
      <c r="A131" s="95"/>
      <c r="B131" s="95"/>
      <c r="C131" s="95"/>
      <c r="D131" s="96"/>
      <c r="E131" s="95"/>
      <c r="F131" s="95"/>
      <c r="G131" s="96"/>
      <c r="H131" s="95"/>
      <c r="I131" s="95"/>
      <c r="J131" s="95"/>
      <c r="K131" s="95"/>
      <c r="L131" s="95"/>
      <c r="M131" s="95"/>
      <c r="N131" s="97"/>
      <c r="O131" s="97"/>
      <c r="P131" s="97"/>
      <c r="Q131" s="92"/>
      <c r="R131" s="97"/>
      <c r="S131" s="97"/>
      <c r="T131" s="97"/>
      <c r="U131" s="98"/>
      <c r="V131" s="97"/>
      <c r="W131" s="99"/>
      <c r="X131" s="99"/>
      <c r="Y131" s="99"/>
      <c r="Z131" s="99"/>
      <c r="AA131" s="99"/>
    </row>
    <row r="132" spans="1:27" x14ac:dyDescent="0.3">
      <c r="A132" s="95"/>
      <c r="B132" s="95"/>
      <c r="C132" s="95"/>
      <c r="D132" s="96"/>
      <c r="E132" s="95"/>
      <c r="F132" s="95"/>
      <c r="G132" s="96"/>
      <c r="H132" s="95"/>
      <c r="I132" s="95"/>
      <c r="J132" s="95"/>
      <c r="K132" s="95"/>
      <c r="L132" s="95"/>
      <c r="M132" s="95"/>
      <c r="N132" s="97"/>
      <c r="O132" s="97"/>
      <c r="P132" s="97"/>
      <c r="Q132" s="92"/>
      <c r="R132" s="97"/>
      <c r="S132" s="97"/>
      <c r="T132" s="97"/>
      <c r="U132" s="98"/>
      <c r="V132" s="97"/>
      <c r="W132" s="99"/>
      <c r="X132" s="99"/>
      <c r="Y132" s="99"/>
      <c r="Z132" s="99"/>
      <c r="AA132" s="99"/>
    </row>
    <row r="133" spans="1:27" x14ac:dyDescent="0.3">
      <c r="A133" s="95"/>
      <c r="B133" s="95"/>
      <c r="C133" s="95"/>
      <c r="D133" s="96"/>
      <c r="E133" s="95"/>
      <c r="F133" s="95"/>
      <c r="G133" s="96"/>
      <c r="H133" s="95"/>
      <c r="I133" s="95"/>
      <c r="J133" s="95"/>
      <c r="K133" s="95"/>
      <c r="L133" s="95"/>
      <c r="M133" s="95"/>
      <c r="N133" s="97"/>
      <c r="O133" s="97"/>
      <c r="P133" s="97"/>
      <c r="Q133" s="92"/>
      <c r="R133" s="97"/>
      <c r="S133" s="97"/>
      <c r="T133" s="97"/>
      <c r="U133" s="98"/>
      <c r="V133" s="97"/>
      <c r="W133" s="99"/>
      <c r="X133" s="99"/>
      <c r="Y133" s="99"/>
      <c r="Z133" s="99"/>
      <c r="AA133" s="99"/>
    </row>
    <row r="134" spans="1:27" x14ac:dyDescent="0.3">
      <c r="A134" s="95"/>
      <c r="B134" s="95"/>
      <c r="C134" s="95"/>
      <c r="D134" s="96"/>
      <c r="E134" s="95"/>
      <c r="F134" s="95"/>
      <c r="G134" s="96"/>
      <c r="H134" s="95"/>
      <c r="I134" s="95"/>
      <c r="J134" s="95"/>
      <c r="K134" s="95"/>
      <c r="L134" s="95"/>
      <c r="M134" s="95"/>
      <c r="N134" s="97"/>
      <c r="O134" s="97"/>
      <c r="P134" s="97"/>
      <c r="Q134" s="92"/>
      <c r="R134" s="97"/>
      <c r="S134" s="97"/>
      <c r="T134" s="97"/>
      <c r="U134" s="98"/>
      <c r="V134" s="97"/>
      <c r="W134" s="99"/>
      <c r="X134" s="99"/>
      <c r="Y134" s="99"/>
      <c r="Z134" s="99"/>
      <c r="AA134" s="99"/>
    </row>
    <row r="135" spans="1:27" x14ac:dyDescent="0.3">
      <c r="A135" s="95"/>
      <c r="B135" s="95"/>
      <c r="C135" s="95"/>
      <c r="D135" s="96"/>
      <c r="E135" s="95"/>
      <c r="F135" s="95"/>
      <c r="G135" s="96"/>
      <c r="H135" s="95"/>
      <c r="I135" s="95"/>
      <c r="J135" s="95"/>
      <c r="K135" s="95"/>
      <c r="L135" s="95"/>
      <c r="M135" s="95"/>
      <c r="N135" s="97"/>
      <c r="O135" s="97"/>
      <c r="P135" s="97"/>
      <c r="Q135" s="92"/>
      <c r="R135" s="97"/>
      <c r="S135" s="97"/>
      <c r="T135" s="97"/>
      <c r="U135" s="98"/>
      <c r="V135" s="97"/>
      <c r="W135" s="99"/>
      <c r="X135" s="99"/>
      <c r="Y135" s="99"/>
      <c r="Z135" s="99"/>
      <c r="AA135" s="99"/>
    </row>
    <row r="136" spans="1:27" x14ac:dyDescent="0.3">
      <c r="A136" s="95"/>
      <c r="B136" s="95"/>
      <c r="C136" s="95"/>
      <c r="D136" s="96"/>
      <c r="E136" s="95"/>
      <c r="F136" s="95"/>
      <c r="G136" s="96"/>
      <c r="H136" s="95"/>
      <c r="I136" s="95"/>
      <c r="J136" s="95"/>
      <c r="K136" s="95"/>
      <c r="L136" s="95"/>
      <c r="M136" s="95"/>
      <c r="N136" s="97"/>
      <c r="O136" s="97"/>
      <c r="P136" s="97"/>
      <c r="Q136" s="92"/>
      <c r="R136" s="97"/>
      <c r="S136" s="97"/>
      <c r="T136" s="97"/>
      <c r="U136" s="98"/>
      <c r="V136" s="97"/>
      <c r="W136" s="99"/>
      <c r="X136" s="99"/>
      <c r="Y136" s="99"/>
      <c r="Z136" s="99"/>
      <c r="AA136" s="99"/>
    </row>
    <row r="137" spans="1:27" x14ac:dyDescent="0.3">
      <c r="A137" s="95"/>
      <c r="B137" s="95"/>
      <c r="C137" s="95"/>
      <c r="D137" s="96"/>
      <c r="E137" s="95"/>
      <c r="F137" s="95"/>
      <c r="G137" s="96"/>
      <c r="H137" s="95"/>
      <c r="I137" s="95"/>
      <c r="J137" s="95"/>
      <c r="K137" s="95"/>
      <c r="L137" s="95"/>
      <c r="M137" s="95"/>
      <c r="N137" s="97"/>
      <c r="O137" s="97"/>
      <c r="P137" s="97"/>
      <c r="Q137" s="92"/>
      <c r="R137" s="97"/>
      <c r="S137" s="97"/>
      <c r="T137" s="97"/>
      <c r="U137" s="98"/>
      <c r="V137" s="97"/>
      <c r="W137" s="99"/>
      <c r="X137" s="99"/>
      <c r="Y137" s="99"/>
      <c r="Z137" s="99"/>
      <c r="AA137" s="99"/>
    </row>
    <row r="138" spans="1:27" x14ac:dyDescent="0.3">
      <c r="A138" s="95"/>
      <c r="B138" s="95"/>
      <c r="C138" s="95"/>
      <c r="D138" s="96"/>
      <c r="E138" s="95"/>
      <c r="F138" s="95"/>
      <c r="G138" s="96"/>
      <c r="H138" s="95"/>
      <c r="I138" s="95"/>
      <c r="J138" s="95"/>
      <c r="K138" s="95"/>
      <c r="L138" s="95"/>
      <c r="M138" s="95"/>
      <c r="N138" s="97"/>
      <c r="O138" s="97"/>
      <c r="P138" s="97"/>
      <c r="Q138" s="92"/>
      <c r="R138" s="97"/>
      <c r="S138" s="97"/>
      <c r="T138" s="97"/>
      <c r="U138" s="98"/>
      <c r="V138" s="97"/>
      <c r="W138" s="99"/>
      <c r="X138" s="99"/>
      <c r="Y138" s="99"/>
      <c r="Z138" s="99"/>
      <c r="AA138" s="99"/>
    </row>
    <row r="139" spans="1:27" x14ac:dyDescent="0.3">
      <c r="A139" s="95"/>
      <c r="B139" s="95"/>
      <c r="C139" s="95"/>
      <c r="D139" s="96"/>
      <c r="E139" s="95"/>
      <c r="F139" s="95"/>
      <c r="G139" s="96"/>
      <c r="H139" s="95"/>
      <c r="I139" s="95"/>
      <c r="J139" s="95"/>
      <c r="K139" s="95"/>
      <c r="L139" s="95"/>
      <c r="M139" s="95"/>
      <c r="N139" s="97"/>
      <c r="O139" s="97"/>
      <c r="P139" s="97"/>
      <c r="Q139" s="92"/>
      <c r="R139" s="97"/>
      <c r="S139" s="97"/>
      <c r="T139" s="97"/>
      <c r="U139" s="98"/>
      <c r="V139" s="97"/>
      <c r="W139" s="99"/>
      <c r="X139" s="99"/>
      <c r="Y139" s="99"/>
      <c r="Z139" s="99"/>
      <c r="AA139" s="99"/>
    </row>
    <row r="140" spans="1:27" x14ac:dyDescent="0.3">
      <c r="A140" s="95"/>
      <c r="B140" s="95"/>
      <c r="C140" s="95"/>
      <c r="D140" s="96"/>
      <c r="E140" s="95"/>
      <c r="F140" s="95"/>
      <c r="G140" s="96"/>
      <c r="H140" s="95"/>
      <c r="I140" s="95"/>
      <c r="J140" s="95"/>
      <c r="K140" s="95"/>
      <c r="L140" s="95"/>
      <c r="M140" s="95"/>
      <c r="N140" s="97"/>
      <c r="O140" s="97"/>
      <c r="P140" s="97"/>
      <c r="Q140" s="92"/>
      <c r="R140" s="97"/>
      <c r="S140" s="97"/>
      <c r="T140" s="97"/>
      <c r="U140" s="98"/>
      <c r="V140" s="97"/>
      <c r="W140" s="99"/>
      <c r="X140" s="99"/>
      <c r="Y140" s="99"/>
      <c r="Z140" s="99"/>
      <c r="AA140" s="99"/>
    </row>
    <row r="141" spans="1:27" x14ac:dyDescent="0.3">
      <c r="A141" s="95"/>
      <c r="B141" s="95"/>
      <c r="C141" s="95"/>
      <c r="D141" s="96"/>
      <c r="E141" s="95"/>
      <c r="F141" s="95"/>
      <c r="G141" s="96"/>
      <c r="H141" s="95"/>
      <c r="I141" s="95"/>
      <c r="J141" s="95"/>
      <c r="K141" s="95"/>
      <c r="L141" s="95"/>
      <c r="M141" s="95"/>
      <c r="N141" s="97"/>
      <c r="O141" s="97"/>
      <c r="P141" s="97"/>
      <c r="Q141" s="92"/>
      <c r="R141" s="97"/>
      <c r="S141" s="97"/>
      <c r="T141" s="97"/>
      <c r="U141" s="98"/>
      <c r="V141" s="97"/>
      <c r="W141" s="99"/>
      <c r="X141" s="99"/>
      <c r="Y141" s="99"/>
      <c r="Z141" s="99"/>
      <c r="AA141" s="99"/>
    </row>
    <row r="142" spans="1:27" x14ac:dyDescent="0.3">
      <c r="A142" s="95"/>
      <c r="B142" s="95"/>
      <c r="C142" s="95"/>
      <c r="D142" s="96"/>
      <c r="E142" s="95"/>
      <c r="F142" s="95"/>
      <c r="G142" s="96"/>
      <c r="H142" s="95"/>
      <c r="I142" s="95"/>
      <c r="J142" s="95"/>
      <c r="K142" s="95"/>
      <c r="L142" s="95"/>
      <c r="M142" s="95"/>
      <c r="N142" s="97"/>
      <c r="O142" s="97"/>
      <c r="P142" s="97"/>
      <c r="Q142" s="92"/>
      <c r="R142" s="97"/>
      <c r="S142" s="97"/>
      <c r="T142" s="97"/>
      <c r="U142" s="98"/>
      <c r="V142" s="97"/>
      <c r="W142" s="99"/>
      <c r="X142" s="99"/>
      <c r="Y142" s="99"/>
      <c r="Z142" s="99"/>
      <c r="AA142" s="99"/>
    </row>
    <row r="143" spans="1:27" x14ac:dyDescent="0.3">
      <c r="A143" s="95"/>
      <c r="B143" s="95"/>
      <c r="C143" s="95"/>
      <c r="D143" s="96"/>
      <c r="E143" s="95"/>
      <c r="F143" s="95"/>
      <c r="G143" s="96"/>
      <c r="H143" s="95"/>
      <c r="I143" s="95"/>
      <c r="J143" s="95"/>
      <c r="K143" s="95"/>
      <c r="L143" s="95"/>
      <c r="M143" s="95"/>
      <c r="N143" s="97"/>
      <c r="O143" s="97"/>
      <c r="P143" s="97"/>
      <c r="Q143" s="92"/>
      <c r="R143" s="97"/>
      <c r="S143" s="97"/>
      <c r="T143" s="97"/>
      <c r="U143" s="98"/>
      <c r="V143" s="97"/>
      <c r="W143" s="99"/>
      <c r="X143" s="99"/>
      <c r="Y143" s="99"/>
      <c r="Z143" s="99"/>
      <c r="AA143" s="99"/>
    </row>
    <row r="144" spans="1:27" x14ac:dyDescent="0.3">
      <c r="A144" s="95"/>
      <c r="B144" s="95"/>
      <c r="C144" s="95"/>
      <c r="D144" s="96"/>
      <c r="E144" s="95"/>
      <c r="F144" s="95"/>
      <c r="G144" s="96"/>
      <c r="H144" s="95"/>
      <c r="I144" s="95"/>
      <c r="J144" s="95"/>
      <c r="K144" s="95"/>
      <c r="L144" s="95"/>
      <c r="M144" s="95"/>
      <c r="N144" s="97"/>
      <c r="O144" s="97"/>
      <c r="P144" s="97"/>
      <c r="Q144" s="92"/>
      <c r="R144" s="97"/>
      <c r="S144" s="97"/>
      <c r="T144" s="97"/>
      <c r="U144" s="98"/>
      <c r="V144" s="97"/>
      <c r="W144" s="99"/>
      <c r="X144" s="99"/>
      <c r="Y144" s="99"/>
      <c r="Z144" s="99"/>
      <c r="AA144" s="99"/>
    </row>
    <row r="145" spans="1:27" x14ac:dyDescent="0.3">
      <c r="A145" s="95"/>
      <c r="B145" s="95"/>
      <c r="C145" s="95"/>
      <c r="D145" s="96"/>
      <c r="E145" s="95"/>
      <c r="F145" s="95"/>
      <c r="G145" s="96"/>
      <c r="H145" s="95"/>
      <c r="I145" s="95"/>
      <c r="J145" s="95"/>
      <c r="K145" s="95"/>
      <c r="L145" s="95"/>
      <c r="M145" s="95"/>
      <c r="N145" s="97"/>
      <c r="O145" s="97"/>
      <c r="P145" s="97"/>
      <c r="Q145" s="92"/>
      <c r="R145" s="97"/>
      <c r="S145" s="97"/>
      <c r="T145" s="97"/>
      <c r="U145" s="98"/>
      <c r="V145" s="97"/>
      <c r="W145" s="99"/>
      <c r="X145" s="99"/>
      <c r="Y145" s="99"/>
      <c r="Z145" s="99"/>
      <c r="AA145" s="99"/>
    </row>
    <row r="146" spans="1:27" x14ac:dyDescent="0.3">
      <c r="A146" s="95"/>
      <c r="B146" s="95"/>
      <c r="C146" s="95"/>
      <c r="D146" s="96"/>
      <c r="E146" s="95"/>
      <c r="F146" s="95"/>
      <c r="G146" s="96"/>
      <c r="H146" s="95"/>
      <c r="I146" s="95"/>
      <c r="J146" s="95"/>
      <c r="K146" s="95"/>
      <c r="L146" s="95"/>
      <c r="M146" s="95"/>
      <c r="N146" s="97"/>
      <c r="O146" s="97"/>
      <c r="P146" s="97"/>
      <c r="Q146" s="92"/>
      <c r="R146" s="97"/>
      <c r="S146" s="97"/>
      <c r="T146" s="97"/>
      <c r="U146" s="98"/>
      <c r="V146" s="97"/>
      <c r="W146" s="99"/>
      <c r="X146" s="99"/>
      <c r="Y146" s="99"/>
      <c r="Z146" s="99"/>
      <c r="AA146" s="99"/>
    </row>
    <row r="147" spans="1:27" x14ac:dyDescent="0.3">
      <c r="A147" s="95"/>
      <c r="B147" s="95"/>
      <c r="C147" s="95"/>
      <c r="D147" s="96"/>
      <c r="E147" s="95"/>
      <c r="F147" s="95"/>
      <c r="G147" s="96"/>
      <c r="H147" s="95"/>
      <c r="I147" s="95"/>
      <c r="J147" s="95"/>
      <c r="K147" s="95"/>
      <c r="L147" s="95"/>
      <c r="M147" s="95"/>
      <c r="N147" s="97"/>
      <c r="O147" s="97"/>
      <c r="P147" s="97"/>
      <c r="Q147" s="92"/>
      <c r="R147" s="97"/>
      <c r="S147" s="97"/>
      <c r="T147" s="97"/>
      <c r="U147" s="98"/>
      <c r="V147" s="97"/>
      <c r="W147" s="99"/>
      <c r="X147" s="99"/>
      <c r="Y147" s="99"/>
      <c r="Z147" s="99"/>
      <c r="AA147" s="99"/>
    </row>
    <row r="148" spans="1:27" x14ac:dyDescent="0.3">
      <c r="A148" s="95"/>
      <c r="B148" s="95"/>
      <c r="C148" s="95"/>
      <c r="D148" s="96"/>
      <c r="E148" s="95"/>
      <c r="F148" s="95"/>
      <c r="G148" s="96"/>
      <c r="H148" s="95"/>
      <c r="I148" s="95"/>
      <c r="J148" s="95"/>
      <c r="K148" s="95"/>
      <c r="L148" s="95"/>
      <c r="M148" s="95"/>
      <c r="N148" s="97"/>
      <c r="O148" s="97"/>
      <c r="P148" s="97"/>
      <c r="Q148" s="92"/>
      <c r="R148" s="97"/>
      <c r="S148" s="97"/>
      <c r="T148" s="97"/>
      <c r="U148" s="98"/>
      <c r="V148" s="97"/>
      <c r="W148" s="99"/>
      <c r="X148" s="99"/>
      <c r="Y148" s="99"/>
      <c r="Z148" s="99"/>
      <c r="AA148" s="99"/>
    </row>
    <row r="149" spans="1:27" x14ac:dyDescent="0.3">
      <c r="A149" s="95"/>
      <c r="B149" s="95"/>
      <c r="C149" s="95"/>
      <c r="D149" s="96"/>
      <c r="E149" s="95"/>
      <c r="F149" s="95"/>
      <c r="G149" s="96"/>
      <c r="H149" s="95"/>
      <c r="I149" s="95"/>
      <c r="J149" s="95"/>
      <c r="K149" s="95"/>
      <c r="L149" s="95"/>
      <c r="M149" s="95"/>
      <c r="N149" s="97"/>
      <c r="O149" s="97"/>
      <c r="P149" s="97"/>
      <c r="Q149" s="92"/>
      <c r="R149" s="97"/>
      <c r="S149" s="97"/>
      <c r="T149" s="97"/>
      <c r="U149" s="98"/>
      <c r="V149" s="97"/>
      <c r="W149" s="99"/>
      <c r="X149" s="99"/>
      <c r="Y149" s="99"/>
      <c r="Z149" s="99"/>
      <c r="AA149" s="99"/>
    </row>
    <row r="150" spans="1:27" x14ac:dyDescent="0.3">
      <c r="A150" s="95"/>
      <c r="B150" s="95"/>
      <c r="C150" s="95"/>
      <c r="D150" s="96"/>
      <c r="E150" s="95"/>
      <c r="F150" s="95"/>
      <c r="G150" s="96"/>
      <c r="H150" s="95"/>
      <c r="I150" s="95"/>
      <c r="J150" s="95"/>
      <c r="K150" s="95"/>
      <c r="L150" s="95"/>
      <c r="M150" s="95"/>
      <c r="N150" s="97"/>
      <c r="O150" s="97"/>
      <c r="P150" s="97"/>
      <c r="Q150" s="92"/>
      <c r="R150" s="97"/>
      <c r="S150" s="97"/>
      <c r="T150" s="97"/>
      <c r="U150" s="98"/>
      <c r="V150" s="97"/>
      <c r="W150" s="99"/>
      <c r="X150" s="99"/>
      <c r="Y150" s="99"/>
      <c r="Z150" s="99"/>
      <c r="AA150" s="99"/>
    </row>
    <row r="151" spans="1:27" x14ac:dyDescent="0.3">
      <c r="A151" s="95"/>
      <c r="B151" s="95"/>
      <c r="C151" s="95"/>
      <c r="D151" s="96"/>
      <c r="E151" s="95"/>
      <c r="F151" s="95"/>
      <c r="G151" s="96"/>
      <c r="H151" s="95"/>
      <c r="I151" s="95"/>
      <c r="J151" s="95"/>
      <c r="K151" s="95"/>
      <c r="L151" s="95"/>
      <c r="M151" s="95"/>
      <c r="N151" s="97"/>
      <c r="O151" s="97"/>
      <c r="P151" s="97"/>
      <c r="Q151" s="92"/>
      <c r="R151" s="97"/>
      <c r="S151" s="97"/>
      <c r="T151" s="97"/>
      <c r="U151" s="98"/>
      <c r="V151" s="97"/>
      <c r="W151" s="99"/>
      <c r="X151" s="99"/>
      <c r="Y151" s="99"/>
      <c r="Z151" s="99"/>
      <c r="AA151" s="99"/>
    </row>
    <row r="152" spans="1:27" x14ac:dyDescent="0.3">
      <c r="A152" s="95"/>
      <c r="B152" s="95"/>
      <c r="C152" s="95"/>
      <c r="D152" s="96"/>
      <c r="E152" s="95"/>
      <c r="F152" s="95"/>
      <c r="G152" s="96"/>
      <c r="H152" s="95"/>
      <c r="I152" s="95"/>
      <c r="J152" s="95"/>
      <c r="K152" s="95"/>
      <c r="L152" s="95"/>
      <c r="M152" s="95"/>
      <c r="N152" s="97"/>
      <c r="O152" s="97"/>
      <c r="P152" s="97"/>
      <c r="Q152" s="92"/>
      <c r="R152" s="97"/>
      <c r="S152" s="97"/>
      <c r="T152" s="97"/>
      <c r="U152" s="98"/>
      <c r="V152" s="97"/>
      <c r="W152" s="99"/>
      <c r="X152" s="99"/>
      <c r="Y152" s="99"/>
      <c r="Z152" s="99"/>
      <c r="AA152" s="99"/>
    </row>
    <row r="153" spans="1:27" x14ac:dyDescent="0.3">
      <c r="A153" s="95"/>
      <c r="B153" s="95"/>
      <c r="C153" s="95"/>
      <c r="D153" s="96"/>
      <c r="E153" s="95"/>
      <c r="F153" s="95"/>
      <c r="G153" s="96"/>
      <c r="H153" s="95"/>
      <c r="I153" s="95"/>
      <c r="J153" s="95"/>
      <c r="K153" s="95"/>
      <c r="L153" s="95"/>
      <c r="M153" s="95"/>
      <c r="N153" s="97"/>
      <c r="O153" s="97"/>
      <c r="P153" s="97"/>
      <c r="Q153" s="92"/>
      <c r="R153" s="97"/>
      <c r="S153" s="97"/>
      <c r="T153" s="97"/>
      <c r="U153" s="98"/>
      <c r="V153" s="97"/>
      <c r="W153" s="99"/>
      <c r="X153" s="99"/>
      <c r="Y153" s="99"/>
      <c r="Z153" s="99"/>
      <c r="AA153" s="99"/>
    </row>
    <row r="154" spans="1:27" x14ac:dyDescent="0.3">
      <c r="A154" s="95"/>
      <c r="B154" s="95"/>
      <c r="C154" s="95"/>
      <c r="D154" s="96"/>
      <c r="E154" s="95"/>
      <c r="F154" s="95"/>
      <c r="G154" s="96"/>
      <c r="H154" s="95"/>
      <c r="I154" s="95"/>
      <c r="J154" s="95"/>
      <c r="K154" s="95"/>
      <c r="L154" s="95"/>
      <c r="M154" s="95"/>
      <c r="N154" s="97"/>
      <c r="O154" s="97"/>
      <c r="P154" s="97"/>
      <c r="Q154" s="92"/>
      <c r="R154" s="97"/>
      <c r="S154" s="97"/>
      <c r="T154" s="97"/>
      <c r="U154" s="98"/>
      <c r="V154" s="97"/>
      <c r="W154" s="99"/>
      <c r="X154" s="99"/>
      <c r="Y154" s="99"/>
      <c r="Z154" s="99"/>
      <c r="AA154" s="99"/>
    </row>
    <row r="155" spans="1:27" x14ac:dyDescent="0.3">
      <c r="A155" s="95"/>
      <c r="B155" s="95"/>
      <c r="C155" s="95"/>
      <c r="D155" s="96"/>
      <c r="E155" s="95"/>
      <c r="F155" s="95"/>
      <c r="G155" s="96"/>
      <c r="H155" s="95"/>
      <c r="I155" s="95"/>
      <c r="J155" s="95"/>
      <c r="K155" s="95"/>
      <c r="L155" s="95"/>
      <c r="M155" s="95"/>
      <c r="N155" s="97"/>
      <c r="O155" s="97"/>
      <c r="P155" s="97"/>
      <c r="Q155" s="92"/>
      <c r="R155" s="97"/>
      <c r="S155" s="97"/>
      <c r="T155" s="97"/>
      <c r="U155" s="98"/>
      <c r="V155" s="97"/>
      <c r="W155" s="99"/>
      <c r="X155" s="99"/>
      <c r="Y155" s="99"/>
      <c r="Z155" s="99"/>
      <c r="AA155" s="99"/>
    </row>
    <row r="156" spans="1:27" x14ac:dyDescent="0.3">
      <c r="A156" s="95"/>
      <c r="B156" s="95"/>
      <c r="C156" s="95"/>
      <c r="D156" s="96"/>
      <c r="E156" s="95"/>
      <c r="F156" s="95"/>
      <c r="G156" s="96"/>
      <c r="H156" s="95"/>
      <c r="I156" s="95"/>
      <c r="J156" s="95"/>
      <c r="K156" s="95"/>
      <c r="L156" s="95"/>
      <c r="M156" s="95"/>
      <c r="N156" s="97"/>
      <c r="O156" s="97"/>
      <c r="P156" s="97"/>
      <c r="Q156" s="92"/>
      <c r="R156" s="97"/>
      <c r="S156" s="97"/>
      <c r="T156" s="97"/>
      <c r="U156" s="98"/>
      <c r="V156" s="97"/>
      <c r="W156" s="99"/>
      <c r="X156" s="99"/>
      <c r="Y156" s="99"/>
      <c r="Z156" s="99"/>
      <c r="AA156" s="99"/>
    </row>
    <row r="157" spans="1:27" x14ac:dyDescent="0.3">
      <c r="A157" s="95"/>
      <c r="B157" s="95"/>
      <c r="C157" s="95"/>
      <c r="D157" s="96"/>
      <c r="E157" s="95"/>
      <c r="F157" s="95"/>
      <c r="G157" s="96"/>
      <c r="H157" s="95"/>
      <c r="I157" s="95"/>
      <c r="J157" s="95"/>
      <c r="K157" s="95"/>
      <c r="L157" s="95"/>
      <c r="M157" s="95"/>
      <c r="N157" s="97"/>
      <c r="O157" s="97"/>
      <c r="P157" s="97"/>
      <c r="Q157" s="92"/>
      <c r="R157" s="97"/>
      <c r="S157" s="97"/>
      <c r="T157" s="97"/>
      <c r="U157" s="98"/>
      <c r="V157" s="97"/>
      <c r="W157" s="99"/>
      <c r="X157" s="99"/>
      <c r="Y157" s="99"/>
      <c r="Z157" s="99"/>
      <c r="AA157" s="99"/>
    </row>
    <row r="158" spans="1:27" x14ac:dyDescent="0.3">
      <c r="A158" s="95"/>
      <c r="B158" s="95"/>
      <c r="C158" s="95"/>
      <c r="D158" s="96"/>
      <c r="E158" s="95"/>
      <c r="F158" s="95"/>
      <c r="G158" s="96"/>
      <c r="H158" s="95"/>
      <c r="I158" s="95"/>
      <c r="J158" s="95"/>
      <c r="K158" s="95"/>
      <c r="L158" s="95"/>
      <c r="M158" s="95"/>
      <c r="N158" s="97"/>
      <c r="O158" s="97"/>
      <c r="P158" s="97"/>
      <c r="Q158" s="92"/>
      <c r="R158" s="97"/>
      <c r="S158" s="97"/>
      <c r="T158" s="97"/>
      <c r="U158" s="98"/>
      <c r="V158" s="97"/>
      <c r="W158" s="99"/>
      <c r="X158" s="99"/>
      <c r="Y158" s="99"/>
      <c r="Z158" s="99"/>
      <c r="AA158" s="99"/>
    </row>
    <row r="159" spans="1:27" x14ac:dyDescent="0.3">
      <c r="A159" s="95"/>
      <c r="B159" s="95"/>
      <c r="C159" s="95"/>
      <c r="D159" s="96"/>
      <c r="E159" s="95"/>
      <c r="F159" s="95"/>
      <c r="G159" s="96"/>
      <c r="H159" s="95"/>
      <c r="I159" s="95"/>
      <c r="J159" s="95"/>
      <c r="K159" s="95"/>
      <c r="L159" s="95"/>
      <c r="M159" s="95"/>
      <c r="N159" s="97"/>
      <c r="O159" s="97"/>
      <c r="P159" s="97"/>
      <c r="Q159" s="92"/>
      <c r="R159" s="97"/>
      <c r="S159" s="97"/>
      <c r="T159" s="97"/>
      <c r="U159" s="98"/>
      <c r="V159" s="97"/>
      <c r="W159" s="99"/>
      <c r="X159" s="99"/>
      <c r="Y159" s="99"/>
      <c r="Z159" s="99"/>
      <c r="AA159" s="99"/>
    </row>
    <row r="160" spans="1:27" x14ac:dyDescent="0.3">
      <c r="A160" s="95"/>
      <c r="B160" s="95"/>
      <c r="C160" s="95"/>
      <c r="D160" s="96"/>
      <c r="E160" s="95"/>
      <c r="F160" s="95"/>
      <c r="G160" s="96"/>
      <c r="H160" s="95"/>
      <c r="I160" s="95"/>
      <c r="J160" s="95"/>
      <c r="K160" s="95"/>
      <c r="L160" s="95"/>
      <c r="M160" s="95"/>
      <c r="N160" s="97"/>
      <c r="O160" s="97"/>
      <c r="P160" s="97"/>
      <c r="Q160" s="92"/>
      <c r="R160" s="97"/>
      <c r="S160" s="97"/>
      <c r="T160" s="97"/>
      <c r="U160" s="98"/>
      <c r="V160" s="97"/>
      <c r="W160" s="99"/>
      <c r="X160" s="99"/>
      <c r="Y160" s="99"/>
      <c r="Z160" s="99"/>
      <c r="AA160" s="99"/>
    </row>
    <row r="161" spans="1:27" x14ac:dyDescent="0.3">
      <c r="A161" s="95"/>
      <c r="B161" s="95"/>
      <c r="C161" s="95"/>
      <c r="D161" s="96"/>
      <c r="E161" s="95"/>
      <c r="F161" s="95"/>
      <c r="G161" s="96"/>
      <c r="H161" s="95"/>
      <c r="I161" s="95"/>
      <c r="J161" s="95"/>
      <c r="K161" s="95"/>
      <c r="L161" s="95"/>
      <c r="M161" s="95"/>
      <c r="N161" s="97"/>
      <c r="O161" s="97"/>
      <c r="P161" s="97"/>
      <c r="Q161" s="92"/>
      <c r="R161" s="97"/>
      <c r="S161" s="97"/>
      <c r="T161" s="97"/>
      <c r="U161" s="98"/>
      <c r="V161" s="97"/>
      <c r="W161" s="99"/>
      <c r="X161" s="99"/>
      <c r="Y161" s="99"/>
      <c r="Z161" s="99"/>
      <c r="AA161" s="99"/>
    </row>
    <row r="162" spans="1:27" x14ac:dyDescent="0.3">
      <c r="A162" s="95"/>
      <c r="B162" s="95"/>
      <c r="C162" s="95"/>
      <c r="D162" s="96"/>
      <c r="E162" s="95"/>
      <c r="F162" s="95"/>
      <c r="G162" s="96"/>
      <c r="H162" s="95"/>
      <c r="I162" s="95"/>
      <c r="J162" s="95"/>
      <c r="K162" s="95"/>
      <c r="L162" s="95"/>
      <c r="M162" s="95"/>
      <c r="N162" s="97"/>
      <c r="O162" s="97"/>
      <c r="P162" s="97"/>
      <c r="Q162" s="92"/>
      <c r="R162" s="97"/>
      <c r="S162" s="97"/>
      <c r="T162" s="97"/>
      <c r="U162" s="98"/>
      <c r="V162" s="97"/>
      <c r="W162" s="99"/>
      <c r="X162" s="99"/>
      <c r="Y162" s="99"/>
      <c r="Z162" s="99"/>
      <c r="AA162" s="99"/>
    </row>
    <row r="163" spans="1:27" x14ac:dyDescent="0.3">
      <c r="A163" s="95"/>
      <c r="B163" s="95"/>
      <c r="C163" s="95"/>
      <c r="D163" s="96"/>
      <c r="E163" s="95"/>
      <c r="F163" s="95"/>
      <c r="G163" s="96"/>
      <c r="H163" s="95"/>
      <c r="I163" s="95"/>
      <c r="J163" s="95"/>
      <c r="K163" s="95"/>
      <c r="L163" s="95"/>
      <c r="M163" s="95"/>
      <c r="N163" s="97"/>
      <c r="O163" s="97"/>
      <c r="P163" s="97"/>
      <c r="Q163" s="92"/>
      <c r="R163" s="97"/>
      <c r="S163" s="97"/>
      <c r="T163" s="97"/>
      <c r="U163" s="98"/>
      <c r="V163" s="97"/>
      <c r="W163" s="99"/>
      <c r="X163" s="99"/>
      <c r="Y163" s="99"/>
      <c r="Z163" s="99"/>
      <c r="AA163" s="99"/>
    </row>
    <row r="164" spans="1:27" x14ac:dyDescent="0.3">
      <c r="A164" s="95"/>
      <c r="B164" s="95"/>
      <c r="C164" s="95"/>
      <c r="D164" s="96"/>
      <c r="E164" s="95"/>
      <c r="F164" s="95"/>
      <c r="G164" s="96"/>
      <c r="H164" s="95"/>
      <c r="I164" s="95"/>
      <c r="J164" s="95"/>
      <c r="K164" s="95"/>
      <c r="L164" s="95"/>
      <c r="M164" s="95"/>
      <c r="N164" s="97"/>
      <c r="O164" s="97"/>
      <c r="P164" s="97"/>
      <c r="Q164" s="92"/>
      <c r="R164" s="97"/>
      <c r="S164" s="97"/>
      <c r="T164" s="97"/>
      <c r="U164" s="98"/>
      <c r="V164" s="97"/>
      <c r="W164" s="99"/>
      <c r="X164" s="99"/>
      <c r="Y164" s="99"/>
      <c r="Z164" s="99"/>
      <c r="AA164" s="99"/>
    </row>
    <row r="165" spans="1:27" x14ac:dyDescent="0.3">
      <c r="A165" s="95"/>
      <c r="B165" s="95"/>
      <c r="C165" s="95"/>
      <c r="D165" s="96"/>
      <c r="E165" s="95"/>
      <c r="F165" s="95"/>
      <c r="G165" s="96"/>
      <c r="H165" s="95"/>
      <c r="I165" s="95"/>
      <c r="J165" s="95"/>
      <c r="K165" s="95"/>
      <c r="L165" s="95"/>
      <c r="M165" s="95"/>
      <c r="N165" s="97"/>
      <c r="O165" s="97"/>
      <c r="P165" s="97"/>
      <c r="Q165" s="92"/>
      <c r="R165" s="97"/>
      <c r="S165" s="97"/>
      <c r="T165" s="97"/>
      <c r="U165" s="98"/>
      <c r="V165" s="97"/>
      <c r="W165" s="99"/>
      <c r="X165" s="99"/>
      <c r="Y165" s="99"/>
      <c r="Z165" s="99"/>
      <c r="AA165" s="99"/>
    </row>
    <row r="166" spans="1:27" x14ac:dyDescent="0.3">
      <c r="A166" s="95"/>
      <c r="B166" s="95"/>
      <c r="C166" s="95"/>
      <c r="D166" s="96"/>
      <c r="E166" s="95"/>
      <c r="F166" s="95"/>
      <c r="G166" s="96"/>
      <c r="H166" s="95"/>
      <c r="I166" s="95"/>
      <c r="J166" s="95"/>
      <c r="K166" s="95"/>
      <c r="L166" s="95"/>
      <c r="M166" s="95"/>
      <c r="N166" s="97"/>
      <c r="O166" s="97"/>
      <c r="P166" s="97"/>
      <c r="Q166" s="92"/>
      <c r="R166" s="97"/>
      <c r="S166" s="97"/>
      <c r="T166" s="97"/>
      <c r="U166" s="98"/>
      <c r="V166" s="97"/>
      <c r="W166" s="99"/>
      <c r="X166" s="99"/>
      <c r="Y166" s="99"/>
      <c r="Z166" s="99"/>
      <c r="AA166" s="99"/>
    </row>
    <row r="167" spans="1:27" x14ac:dyDescent="0.3">
      <c r="A167" s="95"/>
      <c r="B167" s="95"/>
      <c r="C167" s="95"/>
      <c r="D167" s="96"/>
      <c r="E167" s="95"/>
      <c r="F167" s="95"/>
      <c r="G167" s="96"/>
      <c r="H167" s="95"/>
      <c r="I167" s="95"/>
      <c r="J167" s="95"/>
      <c r="K167" s="95"/>
      <c r="L167" s="95"/>
      <c r="M167" s="95"/>
      <c r="N167" s="97"/>
      <c r="O167" s="97"/>
      <c r="P167" s="97"/>
      <c r="Q167" s="92"/>
      <c r="R167" s="97"/>
      <c r="S167" s="97"/>
      <c r="T167" s="97"/>
      <c r="U167" s="98"/>
      <c r="V167" s="97"/>
      <c r="W167" s="99"/>
      <c r="X167" s="99"/>
      <c r="Y167" s="99"/>
      <c r="Z167" s="99"/>
      <c r="AA167" s="99"/>
    </row>
    <row r="168" spans="1:27" x14ac:dyDescent="0.3">
      <c r="A168" s="95"/>
      <c r="B168" s="95"/>
      <c r="C168" s="95"/>
      <c r="D168" s="96"/>
      <c r="E168" s="95"/>
      <c r="F168" s="95"/>
      <c r="G168" s="96"/>
      <c r="H168" s="95"/>
      <c r="I168" s="95"/>
      <c r="J168" s="95"/>
      <c r="K168" s="95"/>
      <c r="L168" s="95"/>
      <c r="M168" s="95"/>
      <c r="N168" s="97"/>
      <c r="O168" s="97"/>
      <c r="P168" s="97"/>
      <c r="Q168" s="92"/>
      <c r="R168" s="97"/>
      <c r="S168" s="97"/>
      <c r="T168" s="97"/>
      <c r="U168" s="98"/>
      <c r="V168" s="97"/>
      <c r="W168" s="99"/>
      <c r="X168" s="99"/>
      <c r="Y168" s="99"/>
      <c r="Z168" s="99"/>
      <c r="AA168" s="99"/>
    </row>
    <row r="169" spans="1:27" x14ac:dyDescent="0.3">
      <c r="A169" s="95"/>
      <c r="B169" s="95"/>
      <c r="C169" s="95"/>
      <c r="D169" s="96"/>
      <c r="E169" s="95"/>
      <c r="F169" s="95"/>
      <c r="G169" s="96"/>
      <c r="H169" s="95"/>
      <c r="I169" s="95"/>
      <c r="J169" s="95"/>
      <c r="K169" s="95"/>
      <c r="L169" s="95"/>
      <c r="M169" s="95"/>
      <c r="N169" s="97"/>
      <c r="O169" s="97"/>
      <c r="P169" s="97"/>
      <c r="Q169" s="92"/>
      <c r="R169" s="97"/>
      <c r="S169" s="97"/>
      <c r="T169" s="97"/>
      <c r="U169" s="98"/>
      <c r="V169" s="97"/>
      <c r="W169" s="99"/>
      <c r="X169" s="99"/>
      <c r="Y169" s="99"/>
      <c r="Z169" s="99"/>
      <c r="AA169" s="99"/>
    </row>
    <row r="170" spans="1:27" x14ac:dyDescent="0.3">
      <c r="A170" s="95"/>
      <c r="B170" s="95"/>
      <c r="C170" s="95"/>
      <c r="D170" s="96"/>
      <c r="E170" s="95"/>
      <c r="F170" s="95"/>
      <c r="G170" s="96"/>
      <c r="H170" s="95"/>
      <c r="I170" s="95"/>
      <c r="J170" s="95"/>
      <c r="K170" s="95"/>
      <c r="L170" s="95"/>
      <c r="M170" s="95"/>
      <c r="N170" s="97"/>
      <c r="O170" s="97"/>
      <c r="P170" s="97"/>
      <c r="Q170" s="92"/>
      <c r="R170" s="97"/>
      <c r="S170" s="97"/>
      <c r="T170" s="97"/>
      <c r="U170" s="98"/>
      <c r="V170" s="97"/>
      <c r="W170" s="99"/>
      <c r="X170" s="99"/>
      <c r="Y170" s="99"/>
      <c r="Z170" s="99"/>
      <c r="AA170" s="99"/>
    </row>
    <row r="171" spans="1:27" x14ac:dyDescent="0.3">
      <c r="A171" s="95"/>
      <c r="B171" s="95"/>
      <c r="C171" s="95"/>
      <c r="D171" s="96"/>
      <c r="E171" s="95"/>
      <c r="F171" s="95"/>
      <c r="G171" s="96"/>
      <c r="H171" s="95"/>
      <c r="I171" s="95"/>
      <c r="J171" s="95"/>
      <c r="K171" s="95"/>
      <c r="L171" s="95"/>
      <c r="M171" s="95"/>
      <c r="N171" s="97"/>
      <c r="O171" s="97"/>
      <c r="P171" s="97"/>
      <c r="Q171" s="92"/>
      <c r="R171" s="97"/>
      <c r="S171" s="97"/>
      <c r="T171" s="97"/>
      <c r="U171" s="98"/>
      <c r="V171" s="97"/>
      <c r="W171" s="99"/>
      <c r="X171" s="99"/>
      <c r="Y171" s="99"/>
      <c r="Z171" s="99"/>
      <c r="AA171" s="99"/>
    </row>
    <row r="172" spans="1:27" x14ac:dyDescent="0.3">
      <c r="A172" s="95"/>
      <c r="B172" s="95"/>
      <c r="C172" s="95"/>
      <c r="D172" s="96"/>
      <c r="E172" s="95"/>
      <c r="F172" s="95"/>
      <c r="G172" s="96"/>
      <c r="H172" s="95"/>
      <c r="I172" s="95"/>
      <c r="J172" s="95"/>
      <c r="K172" s="95"/>
      <c r="L172" s="95"/>
      <c r="M172" s="95"/>
      <c r="N172" s="97"/>
      <c r="O172" s="97"/>
      <c r="P172" s="97"/>
      <c r="Q172" s="92"/>
      <c r="R172" s="97"/>
      <c r="S172" s="97"/>
      <c r="T172" s="97"/>
      <c r="U172" s="98"/>
      <c r="V172" s="97"/>
      <c r="W172" s="99"/>
      <c r="X172" s="99"/>
      <c r="Y172" s="99"/>
      <c r="Z172" s="99"/>
      <c r="AA172" s="99"/>
    </row>
    <row r="173" spans="1:27" x14ac:dyDescent="0.3">
      <c r="A173" s="95"/>
      <c r="B173" s="95"/>
      <c r="C173" s="95"/>
      <c r="D173" s="96"/>
      <c r="E173" s="95"/>
      <c r="F173" s="95"/>
      <c r="G173" s="96"/>
      <c r="H173" s="95"/>
      <c r="I173" s="95"/>
      <c r="J173" s="95"/>
      <c r="K173" s="95"/>
      <c r="L173" s="95"/>
      <c r="M173" s="95"/>
      <c r="N173" s="97"/>
      <c r="O173" s="97"/>
      <c r="P173" s="97"/>
      <c r="Q173" s="92"/>
      <c r="R173" s="97"/>
      <c r="S173" s="97"/>
      <c r="T173" s="97"/>
      <c r="U173" s="98"/>
      <c r="V173" s="97"/>
      <c r="W173" s="99"/>
      <c r="X173" s="99"/>
      <c r="Y173" s="99"/>
      <c r="Z173" s="99"/>
      <c r="AA173" s="99"/>
    </row>
    <row r="174" spans="1:27" x14ac:dyDescent="0.3">
      <c r="A174" s="95"/>
      <c r="B174" s="95"/>
      <c r="C174" s="95"/>
      <c r="D174" s="96"/>
      <c r="E174" s="95"/>
      <c r="F174" s="95"/>
      <c r="G174" s="96"/>
      <c r="H174" s="95"/>
      <c r="I174" s="95"/>
      <c r="J174" s="95"/>
      <c r="K174" s="95"/>
      <c r="L174" s="95"/>
      <c r="M174" s="95"/>
      <c r="N174" s="97"/>
      <c r="O174" s="97"/>
      <c r="P174" s="97"/>
      <c r="Q174" s="92"/>
      <c r="R174" s="97"/>
      <c r="S174" s="97"/>
      <c r="T174" s="97"/>
      <c r="U174" s="98"/>
      <c r="V174" s="97"/>
      <c r="W174" s="99"/>
      <c r="X174" s="99"/>
      <c r="Y174" s="99"/>
      <c r="Z174" s="99"/>
      <c r="AA174" s="99"/>
    </row>
    <row r="175" spans="1:27" x14ac:dyDescent="0.3">
      <c r="A175" s="95"/>
      <c r="B175" s="95"/>
      <c r="C175" s="95"/>
      <c r="D175" s="96"/>
      <c r="E175" s="95"/>
      <c r="F175" s="95"/>
      <c r="G175" s="96"/>
      <c r="H175" s="95"/>
      <c r="I175" s="95"/>
      <c r="J175" s="95"/>
      <c r="K175" s="95"/>
      <c r="L175" s="95"/>
      <c r="M175" s="95"/>
      <c r="N175" s="97"/>
      <c r="O175" s="97"/>
      <c r="P175" s="97"/>
      <c r="Q175" s="92"/>
      <c r="R175" s="97"/>
      <c r="S175" s="97"/>
      <c r="T175" s="97"/>
      <c r="U175" s="98"/>
      <c r="V175" s="97"/>
      <c r="W175" s="99"/>
      <c r="X175" s="99"/>
      <c r="Y175" s="99"/>
      <c r="Z175" s="99"/>
      <c r="AA175" s="99"/>
    </row>
    <row r="176" spans="1:27" x14ac:dyDescent="0.3">
      <c r="A176" s="95"/>
      <c r="B176" s="95"/>
      <c r="C176" s="95"/>
      <c r="D176" s="96"/>
      <c r="E176" s="95"/>
      <c r="F176" s="95"/>
      <c r="G176" s="96"/>
      <c r="H176" s="95"/>
      <c r="I176" s="95"/>
      <c r="J176" s="95"/>
      <c r="K176" s="95"/>
      <c r="L176" s="95"/>
      <c r="M176" s="95"/>
      <c r="N176" s="97"/>
      <c r="O176" s="97"/>
      <c r="P176" s="97"/>
      <c r="Q176" s="92"/>
      <c r="R176" s="97"/>
      <c r="S176" s="97"/>
      <c r="T176" s="97"/>
      <c r="U176" s="98"/>
      <c r="V176" s="97"/>
      <c r="W176" s="99"/>
      <c r="X176" s="99"/>
      <c r="Y176" s="99"/>
      <c r="Z176" s="99"/>
      <c r="AA176" s="99"/>
    </row>
    <row r="177" spans="1:27" x14ac:dyDescent="0.3">
      <c r="A177" s="95"/>
      <c r="B177" s="95"/>
      <c r="C177" s="95"/>
      <c r="D177" s="96"/>
      <c r="E177" s="95"/>
      <c r="F177" s="95"/>
      <c r="G177" s="96"/>
      <c r="H177" s="95"/>
      <c r="I177" s="95"/>
      <c r="J177" s="95"/>
      <c r="K177" s="95"/>
      <c r="L177" s="95"/>
      <c r="M177" s="95"/>
      <c r="N177" s="97"/>
      <c r="O177" s="97"/>
      <c r="P177" s="97"/>
      <c r="Q177" s="92"/>
      <c r="R177" s="97"/>
      <c r="S177" s="97"/>
      <c r="T177" s="97"/>
      <c r="U177" s="98"/>
      <c r="V177" s="97"/>
      <c r="W177" s="99"/>
      <c r="X177" s="99"/>
      <c r="Y177" s="99"/>
      <c r="Z177" s="99"/>
      <c r="AA177" s="99"/>
    </row>
    <row r="178" spans="1:27" x14ac:dyDescent="0.3">
      <c r="A178" s="95"/>
      <c r="B178" s="95"/>
      <c r="C178" s="95"/>
      <c r="D178" s="96"/>
      <c r="E178" s="95"/>
      <c r="F178" s="95"/>
      <c r="G178" s="96"/>
      <c r="H178" s="95"/>
      <c r="I178" s="95"/>
      <c r="J178" s="95"/>
      <c r="K178" s="95"/>
      <c r="L178" s="95"/>
      <c r="M178" s="95"/>
      <c r="N178" s="97"/>
      <c r="O178" s="97"/>
      <c r="P178" s="97"/>
      <c r="Q178" s="92"/>
      <c r="R178" s="97"/>
      <c r="S178" s="97"/>
      <c r="T178" s="97"/>
      <c r="U178" s="98"/>
      <c r="V178" s="97"/>
      <c r="W178" s="99"/>
      <c r="X178" s="99"/>
      <c r="Y178" s="99"/>
      <c r="Z178" s="99"/>
      <c r="AA178" s="99"/>
    </row>
    <row r="179" spans="1:27" x14ac:dyDescent="0.3">
      <c r="A179" s="95"/>
      <c r="B179" s="95"/>
      <c r="C179" s="95"/>
      <c r="D179" s="96"/>
      <c r="E179" s="95"/>
      <c r="F179" s="95"/>
      <c r="G179" s="96"/>
      <c r="H179" s="95"/>
      <c r="I179" s="95"/>
      <c r="J179" s="95"/>
      <c r="K179" s="95"/>
      <c r="L179" s="95"/>
      <c r="M179" s="95"/>
      <c r="N179" s="97"/>
      <c r="O179" s="97"/>
      <c r="P179" s="97"/>
      <c r="Q179" s="92"/>
      <c r="R179" s="97"/>
      <c r="S179" s="97"/>
      <c r="T179" s="97"/>
      <c r="U179" s="98"/>
      <c r="V179" s="97"/>
      <c r="W179" s="99"/>
      <c r="X179" s="99"/>
      <c r="Y179" s="99"/>
      <c r="Z179" s="99"/>
      <c r="AA179" s="99"/>
    </row>
    <row r="180" spans="1:27" x14ac:dyDescent="0.3">
      <c r="A180" s="95"/>
      <c r="B180" s="95"/>
      <c r="C180" s="95"/>
      <c r="D180" s="96"/>
      <c r="E180" s="95"/>
      <c r="F180" s="95"/>
      <c r="G180" s="96"/>
      <c r="H180" s="95"/>
      <c r="I180" s="95"/>
      <c r="J180" s="95"/>
      <c r="K180" s="95"/>
      <c r="L180" s="95"/>
      <c r="M180" s="95"/>
      <c r="N180" s="97"/>
      <c r="O180" s="97"/>
      <c r="P180" s="97"/>
      <c r="Q180" s="92"/>
      <c r="R180" s="97"/>
      <c r="S180" s="97"/>
      <c r="T180" s="97"/>
      <c r="U180" s="98"/>
      <c r="V180" s="97"/>
      <c r="W180" s="99"/>
      <c r="X180" s="99"/>
      <c r="Y180" s="99"/>
      <c r="Z180" s="99"/>
      <c r="AA180" s="99"/>
    </row>
    <row r="181" spans="1:27" x14ac:dyDescent="0.3">
      <c r="A181" s="95"/>
      <c r="B181" s="95"/>
      <c r="C181" s="95"/>
      <c r="D181" s="96"/>
      <c r="E181" s="95"/>
      <c r="F181" s="95"/>
      <c r="G181" s="96"/>
      <c r="H181" s="95"/>
      <c r="I181" s="95"/>
      <c r="J181" s="95"/>
      <c r="K181" s="95"/>
      <c r="L181" s="95"/>
      <c r="M181" s="95"/>
      <c r="N181" s="97"/>
      <c r="O181" s="97"/>
      <c r="P181" s="97"/>
      <c r="Q181" s="92"/>
      <c r="R181" s="97"/>
      <c r="S181" s="97"/>
      <c r="T181" s="97"/>
      <c r="U181" s="98"/>
      <c r="V181" s="97"/>
      <c r="W181" s="99"/>
      <c r="X181" s="99"/>
      <c r="Y181" s="99"/>
      <c r="Z181" s="99"/>
      <c r="AA181" s="99"/>
    </row>
    <row r="182" spans="1:27" x14ac:dyDescent="0.3">
      <c r="A182" s="95"/>
      <c r="B182" s="95"/>
      <c r="C182" s="95"/>
      <c r="D182" s="96"/>
      <c r="E182" s="95"/>
      <c r="F182" s="95"/>
      <c r="G182" s="96"/>
      <c r="H182" s="95"/>
      <c r="I182" s="95"/>
      <c r="J182" s="95"/>
      <c r="K182" s="95"/>
      <c r="L182" s="95"/>
      <c r="M182" s="95"/>
      <c r="N182" s="97"/>
      <c r="O182" s="97"/>
      <c r="P182" s="97"/>
      <c r="Q182" s="92"/>
      <c r="R182" s="97"/>
      <c r="S182" s="97"/>
      <c r="T182" s="97"/>
      <c r="U182" s="98"/>
      <c r="V182" s="97"/>
      <c r="W182" s="99"/>
      <c r="X182" s="99"/>
      <c r="Y182" s="99"/>
      <c r="Z182" s="99"/>
      <c r="AA182" s="99"/>
    </row>
    <row r="183" spans="1:27" x14ac:dyDescent="0.3">
      <c r="A183" s="95"/>
      <c r="B183" s="95"/>
      <c r="C183" s="95"/>
      <c r="D183" s="96"/>
      <c r="E183" s="95"/>
      <c r="F183" s="95"/>
      <c r="G183" s="96"/>
      <c r="H183" s="95"/>
      <c r="I183" s="95"/>
      <c r="J183" s="95"/>
      <c r="K183" s="95"/>
      <c r="L183" s="95"/>
      <c r="M183" s="95"/>
      <c r="N183" s="97"/>
      <c r="O183" s="97"/>
      <c r="P183" s="97"/>
      <c r="Q183" s="92"/>
      <c r="R183" s="97"/>
      <c r="S183" s="97"/>
      <c r="T183" s="97"/>
      <c r="U183" s="98"/>
      <c r="V183" s="97"/>
      <c r="W183" s="99"/>
      <c r="X183" s="99"/>
      <c r="Y183" s="99"/>
      <c r="Z183" s="99"/>
      <c r="AA183" s="99"/>
    </row>
    <row r="184" spans="1:27" x14ac:dyDescent="0.3">
      <c r="A184" s="95"/>
      <c r="B184" s="95"/>
      <c r="C184" s="95"/>
      <c r="D184" s="96"/>
      <c r="E184" s="95"/>
      <c r="F184" s="95"/>
      <c r="G184" s="96"/>
      <c r="H184" s="95"/>
      <c r="I184" s="95"/>
      <c r="J184" s="95"/>
      <c r="K184" s="95"/>
      <c r="L184" s="95"/>
      <c r="M184" s="95"/>
      <c r="N184" s="97"/>
      <c r="O184" s="97"/>
      <c r="P184" s="97"/>
      <c r="Q184" s="92"/>
      <c r="R184" s="97"/>
      <c r="S184" s="97"/>
      <c r="T184" s="97"/>
      <c r="U184" s="98"/>
      <c r="V184" s="97"/>
      <c r="W184" s="99"/>
      <c r="X184" s="99"/>
      <c r="Y184" s="99"/>
      <c r="Z184" s="99"/>
      <c r="AA184" s="99"/>
    </row>
    <row r="185" spans="1:27" x14ac:dyDescent="0.3">
      <c r="A185" s="95"/>
      <c r="B185" s="95"/>
      <c r="C185" s="95"/>
      <c r="D185" s="96"/>
      <c r="E185" s="95"/>
      <c r="F185" s="95"/>
      <c r="G185" s="96"/>
      <c r="H185" s="95"/>
      <c r="I185" s="95"/>
      <c r="J185" s="95"/>
      <c r="K185" s="95"/>
      <c r="L185" s="95"/>
      <c r="M185" s="95"/>
      <c r="N185" s="97"/>
      <c r="O185" s="97"/>
      <c r="P185" s="97"/>
      <c r="Q185" s="92"/>
      <c r="R185" s="97"/>
      <c r="S185" s="97"/>
      <c r="T185" s="97"/>
      <c r="U185" s="98"/>
      <c r="V185" s="97"/>
      <c r="W185" s="99"/>
      <c r="X185" s="99"/>
      <c r="Y185" s="99"/>
      <c r="Z185" s="99"/>
      <c r="AA185" s="99"/>
    </row>
    <row r="186" spans="1:27" x14ac:dyDescent="0.3">
      <c r="A186" s="95"/>
      <c r="B186" s="95"/>
      <c r="C186" s="95"/>
      <c r="D186" s="96"/>
      <c r="E186" s="95"/>
      <c r="F186" s="95"/>
      <c r="G186" s="96"/>
      <c r="H186" s="95"/>
      <c r="I186" s="95"/>
      <c r="J186" s="95"/>
      <c r="K186" s="95"/>
      <c r="L186" s="95"/>
      <c r="M186" s="95"/>
      <c r="N186" s="97"/>
      <c r="O186" s="97"/>
      <c r="P186" s="97"/>
      <c r="Q186" s="92"/>
      <c r="R186" s="97"/>
      <c r="S186" s="97"/>
      <c r="T186" s="97"/>
      <c r="U186" s="98"/>
      <c r="V186" s="97"/>
      <c r="W186" s="99"/>
      <c r="X186" s="99"/>
      <c r="Y186" s="99"/>
      <c r="Z186" s="99"/>
      <c r="AA186" s="99"/>
    </row>
    <row r="187" spans="1:27" x14ac:dyDescent="0.3">
      <c r="A187" s="95"/>
      <c r="B187" s="95"/>
      <c r="C187" s="95"/>
      <c r="D187" s="96"/>
      <c r="E187" s="95"/>
      <c r="F187" s="95"/>
      <c r="G187" s="96"/>
      <c r="H187" s="95"/>
      <c r="I187" s="95"/>
      <c r="J187" s="95"/>
      <c r="K187" s="95"/>
      <c r="L187" s="95"/>
      <c r="M187" s="95"/>
      <c r="N187" s="97"/>
      <c r="O187" s="97"/>
      <c r="P187" s="97"/>
      <c r="Q187" s="92"/>
      <c r="R187" s="97"/>
      <c r="S187" s="97"/>
      <c r="T187" s="97"/>
      <c r="U187" s="98"/>
      <c r="V187" s="97"/>
      <c r="W187" s="99"/>
      <c r="X187" s="99"/>
      <c r="Y187" s="99"/>
      <c r="Z187" s="99"/>
      <c r="AA187" s="99"/>
    </row>
    <row r="188" spans="1:27" x14ac:dyDescent="0.3">
      <c r="A188" s="95"/>
      <c r="B188" s="95"/>
      <c r="C188" s="95"/>
      <c r="D188" s="96"/>
      <c r="E188" s="95"/>
      <c r="F188" s="95"/>
      <c r="G188" s="96"/>
      <c r="H188" s="95"/>
      <c r="I188" s="95"/>
      <c r="J188" s="95"/>
      <c r="K188" s="95"/>
      <c r="L188" s="95"/>
      <c r="M188" s="95"/>
      <c r="N188" s="97"/>
      <c r="O188" s="97"/>
      <c r="P188" s="97"/>
      <c r="Q188" s="92"/>
      <c r="R188" s="97"/>
      <c r="S188" s="97"/>
      <c r="T188" s="97"/>
      <c r="U188" s="98"/>
      <c r="V188" s="97"/>
      <c r="W188" s="99"/>
      <c r="X188" s="99"/>
      <c r="Y188" s="99"/>
      <c r="Z188" s="99"/>
      <c r="AA188" s="99"/>
    </row>
    <row r="189" spans="1:27" x14ac:dyDescent="0.3">
      <c r="A189" s="95"/>
      <c r="B189" s="95"/>
      <c r="C189" s="95"/>
      <c r="D189" s="96"/>
      <c r="E189" s="95"/>
      <c r="F189" s="95"/>
      <c r="G189" s="96"/>
      <c r="H189" s="95"/>
      <c r="I189" s="95"/>
      <c r="J189" s="95"/>
      <c r="K189" s="95"/>
      <c r="L189" s="95"/>
      <c r="M189" s="95"/>
      <c r="N189" s="97"/>
      <c r="O189" s="97"/>
      <c r="P189" s="97"/>
      <c r="Q189" s="92"/>
      <c r="R189" s="97"/>
      <c r="S189" s="97"/>
      <c r="T189" s="97"/>
      <c r="U189" s="98"/>
      <c r="V189" s="97"/>
      <c r="W189" s="99"/>
      <c r="X189" s="99"/>
      <c r="Y189" s="99"/>
      <c r="Z189" s="99"/>
      <c r="AA189" s="99"/>
    </row>
    <row r="190" spans="1:27" x14ac:dyDescent="0.3">
      <c r="A190" s="95"/>
      <c r="B190" s="95"/>
      <c r="C190" s="95"/>
      <c r="D190" s="96"/>
      <c r="E190" s="95"/>
      <c r="F190" s="95"/>
      <c r="G190" s="96"/>
      <c r="H190" s="95"/>
      <c r="I190" s="95"/>
      <c r="J190" s="95"/>
      <c r="K190" s="95"/>
      <c r="L190" s="95"/>
      <c r="M190" s="95"/>
      <c r="N190" s="97"/>
      <c r="O190" s="97"/>
      <c r="P190" s="97"/>
      <c r="Q190" s="92"/>
      <c r="R190" s="97"/>
      <c r="S190" s="97"/>
      <c r="T190" s="97"/>
      <c r="U190" s="98"/>
      <c r="V190" s="97"/>
      <c r="W190" s="99"/>
      <c r="X190" s="99"/>
      <c r="Y190" s="99"/>
      <c r="Z190" s="99"/>
      <c r="AA190" s="99"/>
    </row>
    <row r="191" spans="1:27" x14ac:dyDescent="0.3">
      <c r="A191" s="95"/>
      <c r="B191" s="95"/>
      <c r="C191" s="95"/>
      <c r="D191" s="96"/>
      <c r="E191" s="95"/>
      <c r="F191" s="95"/>
      <c r="G191" s="96"/>
      <c r="H191" s="95"/>
      <c r="I191" s="95"/>
      <c r="J191" s="95"/>
      <c r="K191" s="95"/>
      <c r="L191" s="95"/>
      <c r="M191" s="95"/>
      <c r="N191" s="97"/>
      <c r="O191" s="97"/>
      <c r="P191" s="97"/>
      <c r="Q191" s="92"/>
      <c r="R191" s="97"/>
      <c r="S191" s="97"/>
      <c r="T191" s="97"/>
      <c r="U191" s="98"/>
      <c r="V191" s="97"/>
      <c r="W191" s="99"/>
      <c r="X191" s="99"/>
      <c r="Y191" s="99"/>
      <c r="Z191" s="99"/>
      <c r="AA191" s="99"/>
    </row>
    <row r="192" spans="1:27" x14ac:dyDescent="0.3">
      <c r="A192" s="95"/>
      <c r="B192" s="95"/>
      <c r="C192" s="95"/>
      <c r="D192" s="96"/>
      <c r="E192" s="95"/>
      <c r="F192" s="95"/>
      <c r="G192" s="96"/>
      <c r="H192" s="95"/>
      <c r="I192" s="95"/>
      <c r="J192" s="95"/>
      <c r="K192" s="95"/>
      <c r="L192" s="95"/>
      <c r="M192" s="95"/>
      <c r="N192" s="97"/>
      <c r="O192" s="97"/>
      <c r="P192" s="97"/>
      <c r="Q192" s="92"/>
      <c r="R192" s="97"/>
      <c r="S192" s="97"/>
      <c r="T192" s="97"/>
      <c r="U192" s="98"/>
      <c r="V192" s="97"/>
      <c r="W192" s="99"/>
      <c r="X192" s="99"/>
      <c r="Y192" s="99"/>
      <c r="Z192" s="99"/>
      <c r="AA192" s="99"/>
    </row>
    <row r="193" spans="1:27" x14ac:dyDescent="0.3">
      <c r="A193" s="95"/>
      <c r="B193" s="95"/>
      <c r="C193" s="95"/>
      <c r="D193" s="96"/>
      <c r="E193" s="95"/>
      <c r="F193" s="95"/>
      <c r="G193" s="96"/>
      <c r="H193" s="95"/>
      <c r="I193" s="95"/>
      <c r="J193" s="95"/>
      <c r="K193" s="95"/>
      <c r="L193" s="95"/>
      <c r="M193" s="95"/>
      <c r="N193" s="97"/>
      <c r="O193" s="97"/>
      <c r="P193" s="97"/>
      <c r="Q193" s="92"/>
      <c r="R193" s="97"/>
      <c r="S193" s="97"/>
      <c r="T193" s="97"/>
      <c r="U193" s="98"/>
      <c r="V193" s="97"/>
      <c r="W193" s="99"/>
      <c r="X193" s="99"/>
      <c r="Y193" s="99"/>
      <c r="Z193" s="99"/>
      <c r="AA193" s="99"/>
    </row>
    <row r="194" spans="1:27" x14ac:dyDescent="0.3">
      <c r="A194" s="95"/>
      <c r="B194" s="95"/>
      <c r="C194" s="95"/>
      <c r="D194" s="96"/>
      <c r="E194" s="95"/>
      <c r="F194" s="95"/>
      <c r="G194" s="96"/>
      <c r="H194" s="95"/>
      <c r="I194" s="95"/>
      <c r="J194" s="95"/>
      <c r="K194" s="95"/>
      <c r="L194" s="95"/>
      <c r="M194" s="95"/>
      <c r="N194" s="97"/>
      <c r="O194" s="97"/>
      <c r="P194" s="97"/>
      <c r="Q194" s="92"/>
      <c r="R194" s="97"/>
      <c r="S194" s="97"/>
      <c r="T194" s="97"/>
      <c r="U194" s="98"/>
      <c r="V194" s="97"/>
      <c r="W194" s="99"/>
      <c r="X194" s="99"/>
      <c r="Y194" s="99"/>
      <c r="Z194" s="99"/>
      <c r="AA194" s="99"/>
    </row>
    <row r="195" spans="1:27" x14ac:dyDescent="0.3">
      <c r="A195" s="95"/>
      <c r="B195" s="95"/>
      <c r="C195" s="95"/>
      <c r="D195" s="96"/>
      <c r="E195" s="95"/>
      <c r="F195" s="95"/>
      <c r="G195" s="96"/>
      <c r="H195" s="95"/>
      <c r="I195" s="95"/>
      <c r="J195" s="95"/>
      <c r="K195" s="95"/>
      <c r="L195" s="95"/>
      <c r="M195" s="95"/>
      <c r="N195" s="97"/>
      <c r="O195" s="97"/>
      <c r="P195" s="97"/>
      <c r="Q195" s="92"/>
      <c r="R195" s="97"/>
      <c r="S195" s="97"/>
      <c r="T195" s="97"/>
      <c r="U195" s="98"/>
      <c r="V195" s="97"/>
      <c r="W195" s="99"/>
      <c r="X195" s="99"/>
      <c r="Y195" s="99"/>
      <c r="Z195" s="99"/>
      <c r="AA195" s="99"/>
    </row>
    <row r="196" spans="1:27" x14ac:dyDescent="0.3">
      <c r="A196" s="95"/>
      <c r="B196" s="95"/>
      <c r="C196" s="95"/>
      <c r="D196" s="96"/>
      <c r="E196" s="95"/>
      <c r="F196" s="95"/>
      <c r="G196" s="96"/>
      <c r="H196" s="95"/>
      <c r="I196" s="95"/>
      <c r="J196" s="95"/>
      <c r="K196" s="95"/>
      <c r="L196" s="95"/>
      <c r="M196" s="95"/>
      <c r="N196" s="97"/>
      <c r="O196" s="97"/>
      <c r="P196" s="97"/>
      <c r="Q196" s="92"/>
      <c r="R196" s="97"/>
      <c r="S196" s="97"/>
      <c r="T196" s="97"/>
      <c r="U196" s="98"/>
      <c r="V196" s="97"/>
      <c r="W196" s="99"/>
      <c r="X196" s="99"/>
      <c r="Y196" s="99"/>
      <c r="Z196" s="99"/>
      <c r="AA196" s="99"/>
    </row>
    <row r="197" spans="1:27" x14ac:dyDescent="0.3">
      <c r="A197" s="95"/>
      <c r="B197" s="95"/>
      <c r="C197" s="95"/>
      <c r="D197" s="96"/>
      <c r="E197" s="95"/>
      <c r="F197" s="95"/>
      <c r="G197" s="96"/>
      <c r="H197" s="95"/>
      <c r="I197" s="95"/>
      <c r="J197" s="95"/>
      <c r="K197" s="95"/>
      <c r="L197" s="95"/>
      <c r="M197" s="95"/>
      <c r="N197" s="97"/>
      <c r="O197" s="97"/>
      <c r="P197" s="97"/>
      <c r="Q197" s="92"/>
      <c r="R197" s="97"/>
      <c r="S197" s="97"/>
      <c r="T197" s="97"/>
      <c r="U197" s="98"/>
      <c r="V197" s="97"/>
      <c r="W197" s="99"/>
      <c r="X197" s="99"/>
      <c r="Y197" s="99"/>
      <c r="Z197" s="99"/>
      <c r="AA197" s="99"/>
    </row>
    <row r="198" spans="1:27" x14ac:dyDescent="0.3">
      <c r="A198" s="95"/>
      <c r="B198" s="95"/>
      <c r="C198" s="95"/>
      <c r="D198" s="96"/>
      <c r="E198" s="95"/>
      <c r="F198" s="95"/>
      <c r="G198" s="96"/>
      <c r="H198" s="95"/>
      <c r="I198" s="95"/>
      <c r="J198" s="95"/>
      <c r="K198" s="95"/>
      <c r="L198" s="95"/>
      <c r="M198" s="95"/>
      <c r="N198" s="97"/>
      <c r="O198" s="97"/>
      <c r="P198" s="97"/>
      <c r="Q198" s="92"/>
      <c r="R198" s="97"/>
      <c r="S198" s="97"/>
      <c r="T198" s="97"/>
      <c r="U198" s="98"/>
      <c r="V198" s="97"/>
      <c r="W198" s="99"/>
      <c r="X198" s="99"/>
      <c r="Y198" s="99"/>
      <c r="Z198" s="99"/>
      <c r="AA198" s="99"/>
    </row>
    <row r="199" spans="1:27" x14ac:dyDescent="0.3">
      <c r="A199" s="95"/>
      <c r="B199" s="95"/>
      <c r="C199" s="95"/>
      <c r="D199" s="96"/>
      <c r="E199" s="95"/>
      <c r="F199" s="95"/>
      <c r="G199" s="96"/>
      <c r="H199" s="95"/>
      <c r="I199" s="95"/>
      <c r="J199" s="95"/>
      <c r="K199" s="95"/>
      <c r="L199" s="95"/>
      <c r="M199" s="95"/>
      <c r="N199" s="97"/>
      <c r="O199" s="97"/>
      <c r="P199" s="97"/>
      <c r="Q199" s="92"/>
      <c r="R199" s="97"/>
      <c r="S199" s="97"/>
      <c r="T199" s="97"/>
      <c r="U199" s="98"/>
      <c r="V199" s="97"/>
      <c r="W199" s="99"/>
      <c r="X199" s="99"/>
      <c r="Y199" s="99"/>
      <c r="Z199" s="99"/>
      <c r="AA199" s="99"/>
    </row>
    <row r="200" spans="1:27" x14ac:dyDescent="0.3">
      <c r="A200" s="95"/>
      <c r="B200" s="95"/>
      <c r="C200" s="95"/>
      <c r="D200" s="96"/>
      <c r="E200" s="95"/>
      <c r="F200" s="95"/>
      <c r="G200" s="96"/>
      <c r="H200" s="95"/>
      <c r="I200" s="95"/>
      <c r="J200" s="95"/>
      <c r="K200" s="95"/>
      <c r="L200" s="95"/>
      <c r="M200" s="95"/>
      <c r="N200" s="97"/>
      <c r="O200" s="97"/>
      <c r="P200" s="97"/>
      <c r="Q200" s="92"/>
      <c r="R200" s="97"/>
      <c r="S200" s="97"/>
      <c r="T200" s="97"/>
      <c r="U200" s="98"/>
      <c r="V200" s="97"/>
      <c r="W200" s="99"/>
      <c r="X200" s="99"/>
      <c r="Y200" s="99"/>
      <c r="Z200" s="99"/>
      <c r="AA200" s="99"/>
    </row>
    <row r="201" spans="1:27" x14ac:dyDescent="0.3">
      <c r="A201" s="95"/>
      <c r="B201" s="95"/>
      <c r="C201" s="95"/>
      <c r="D201" s="96"/>
      <c r="E201" s="95"/>
      <c r="F201" s="95"/>
      <c r="G201" s="96"/>
      <c r="H201" s="95"/>
      <c r="I201" s="95"/>
      <c r="J201" s="95"/>
      <c r="K201" s="95"/>
      <c r="L201" s="95"/>
      <c r="M201" s="95"/>
      <c r="N201" s="97"/>
      <c r="O201" s="97"/>
      <c r="P201" s="97"/>
      <c r="Q201" s="92"/>
      <c r="R201" s="97"/>
      <c r="S201" s="97"/>
      <c r="T201" s="97"/>
      <c r="U201" s="98"/>
      <c r="V201" s="97"/>
      <c r="W201" s="99"/>
      <c r="X201" s="99"/>
      <c r="Y201" s="99"/>
      <c r="Z201" s="99"/>
      <c r="AA201" s="99"/>
    </row>
    <row r="202" spans="1:27" x14ac:dyDescent="0.3">
      <c r="A202" s="95"/>
      <c r="B202" s="95"/>
      <c r="C202" s="95"/>
      <c r="D202" s="96"/>
      <c r="E202" s="95"/>
      <c r="F202" s="95"/>
      <c r="G202" s="96"/>
      <c r="H202" s="95"/>
      <c r="I202" s="95"/>
      <c r="J202" s="95"/>
      <c r="K202" s="95"/>
      <c r="L202" s="95"/>
      <c r="M202" s="95"/>
      <c r="N202" s="97"/>
      <c r="O202" s="97"/>
      <c r="P202" s="97"/>
      <c r="Q202" s="92"/>
      <c r="R202" s="97"/>
      <c r="S202" s="97"/>
      <c r="T202" s="97"/>
      <c r="U202" s="98"/>
      <c r="V202" s="97"/>
      <c r="W202" s="99"/>
      <c r="X202" s="99"/>
      <c r="Y202" s="99"/>
      <c r="Z202" s="99"/>
      <c r="AA202" s="99"/>
    </row>
    <row r="203" spans="1:27" x14ac:dyDescent="0.3">
      <c r="A203" s="95"/>
      <c r="B203" s="95"/>
      <c r="C203" s="95"/>
      <c r="D203" s="96"/>
      <c r="E203" s="95"/>
      <c r="F203" s="95"/>
      <c r="G203" s="96"/>
      <c r="H203" s="95"/>
      <c r="I203" s="95"/>
      <c r="J203" s="95"/>
      <c r="K203" s="95"/>
      <c r="L203" s="95"/>
      <c r="M203" s="95"/>
      <c r="N203" s="97"/>
      <c r="O203" s="97"/>
      <c r="P203" s="97"/>
      <c r="Q203" s="92"/>
      <c r="R203" s="97"/>
      <c r="S203" s="97"/>
      <c r="T203" s="97"/>
      <c r="U203" s="98"/>
      <c r="V203" s="97"/>
      <c r="W203" s="99"/>
      <c r="X203" s="99"/>
      <c r="Y203" s="99"/>
      <c r="Z203" s="99"/>
      <c r="AA203" s="99"/>
    </row>
    <row r="204" spans="1:27" x14ac:dyDescent="0.3">
      <c r="A204" s="95"/>
      <c r="B204" s="95"/>
      <c r="C204" s="95"/>
      <c r="D204" s="96"/>
      <c r="E204" s="95"/>
      <c r="F204" s="95"/>
      <c r="G204" s="96"/>
      <c r="H204" s="95"/>
      <c r="I204" s="95"/>
      <c r="J204" s="95"/>
      <c r="K204" s="95"/>
      <c r="L204" s="95"/>
      <c r="M204" s="95"/>
      <c r="N204" s="97"/>
      <c r="O204" s="97"/>
      <c r="P204" s="97"/>
      <c r="Q204" s="92"/>
      <c r="R204" s="97"/>
      <c r="S204" s="97"/>
      <c r="T204" s="97"/>
      <c r="U204" s="98"/>
      <c r="V204" s="97"/>
      <c r="W204" s="99"/>
      <c r="X204" s="99"/>
      <c r="Y204" s="99"/>
      <c r="Z204" s="99"/>
      <c r="AA204" s="99"/>
    </row>
    <row r="205" spans="1:27" x14ac:dyDescent="0.3">
      <c r="A205" s="95"/>
      <c r="B205" s="95"/>
      <c r="C205" s="95"/>
      <c r="D205" s="96"/>
      <c r="E205" s="95"/>
      <c r="F205" s="95"/>
      <c r="G205" s="96"/>
      <c r="H205" s="95"/>
      <c r="I205" s="95"/>
      <c r="J205" s="95"/>
      <c r="K205" s="95"/>
      <c r="L205" s="95"/>
      <c r="M205" s="95"/>
      <c r="N205" s="97"/>
      <c r="O205" s="97"/>
      <c r="P205" s="97"/>
      <c r="Q205" s="92"/>
      <c r="R205" s="97"/>
      <c r="S205" s="97"/>
      <c r="T205" s="97"/>
      <c r="U205" s="98"/>
      <c r="V205" s="97"/>
      <c r="W205" s="99"/>
      <c r="X205" s="99"/>
      <c r="Y205" s="99"/>
      <c r="Z205" s="99"/>
      <c r="AA205" s="99"/>
    </row>
    <row r="206" spans="1:27" x14ac:dyDescent="0.3">
      <c r="A206" s="95"/>
      <c r="B206" s="95"/>
      <c r="C206" s="95"/>
      <c r="D206" s="96"/>
      <c r="E206" s="95"/>
      <c r="F206" s="95"/>
      <c r="G206" s="96"/>
      <c r="H206" s="95"/>
      <c r="I206" s="95"/>
      <c r="J206" s="95"/>
      <c r="K206" s="95"/>
      <c r="L206" s="95"/>
      <c r="M206" s="95"/>
      <c r="N206" s="97"/>
      <c r="O206" s="97"/>
      <c r="P206" s="97"/>
      <c r="Q206" s="92"/>
      <c r="R206" s="97"/>
      <c r="S206" s="97"/>
      <c r="T206" s="97"/>
      <c r="U206" s="98"/>
      <c r="V206" s="97"/>
      <c r="W206" s="99"/>
      <c r="X206" s="99"/>
      <c r="Y206" s="99"/>
      <c r="Z206" s="99"/>
      <c r="AA206" s="99"/>
    </row>
    <row r="207" spans="1:27" x14ac:dyDescent="0.3">
      <c r="A207" s="95"/>
      <c r="B207" s="95"/>
      <c r="C207" s="95"/>
      <c r="D207" s="96"/>
      <c r="E207" s="95"/>
      <c r="F207" s="95"/>
      <c r="G207" s="96"/>
      <c r="H207" s="95"/>
      <c r="I207" s="95"/>
      <c r="J207" s="95"/>
      <c r="K207" s="95"/>
      <c r="L207" s="95"/>
      <c r="M207" s="95"/>
      <c r="N207" s="97"/>
      <c r="O207" s="97"/>
      <c r="P207" s="97"/>
      <c r="Q207" s="92"/>
      <c r="R207" s="97"/>
      <c r="S207" s="97"/>
      <c r="T207" s="97"/>
      <c r="U207" s="98"/>
      <c r="V207" s="97"/>
      <c r="W207" s="99"/>
      <c r="X207" s="99"/>
      <c r="Y207" s="99"/>
      <c r="Z207" s="99"/>
      <c r="AA207" s="99"/>
    </row>
    <row r="208" spans="1:27" x14ac:dyDescent="0.3">
      <c r="A208" s="95"/>
      <c r="B208" s="95"/>
      <c r="C208" s="95"/>
      <c r="D208" s="96"/>
      <c r="E208" s="95"/>
      <c r="F208" s="95"/>
      <c r="G208" s="96"/>
      <c r="H208" s="95"/>
      <c r="I208" s="95"/>
      <c r="J208" s="95"/>
      <c r="K208" s="95"/>
      <c r="L208" s="95"/>
      <c r="M208" s="95"/>
      <c r="N208" s="97"/>
      <c r="O208" s="97"/>
      <c r="P208" s="97"/>
      <c r="Q208" s="92"/>
      <c r="R208" s="97"/>
      <c r="S208" s="97"/>
      <c r="T208" s="97"/>
      <c r="U208" s="98"/>
      <c r="V208" s="97"/>
      <c r="W208" s="99"/>
      <c r="X208" s="99"/>
      <c r="Y208" s="99"/>
      <c r="Z208" s="99"/>
      <c r="AA208" s="99"/>
    </row>
    <row r="209" spans="1:27" x14ac:dyDescent="0.3">
      <c r="A209" s="95"/>
      <c r="B209" s="95"/>
      <c r="C209" s="95"/>
      <c r="D209" s="96"/>
      <c r="E209" s="95"/>
      <c r="F209" s="95"/>
      <c r="G209" s="96"/>
      <c r="H209" s="95"/>
      <c r="I209" s="95"/>
      <c r="J209" s="95"/>
      <c r="K209" s="95"/>
      <c r="L209" s="95"/>
      <c r="M209" s="95"/>
      <c r="N209" s="97"/>
      <c r="O209" s="97"/>
      <c r="P209" s="97"/>
      <c r="Q209" s="92"/>
      <c r="R209" s="97"/>
      <c r="S209" s="97"/>
      <c r="T209" s="97"/>
      <c r="U209" s="98"/>
      <c r="V209" s="97"/>
      <c r="W209" s="99"/>
      <c r="X209" s="99"/>
      <c r="Y209" s="99"/>
      <c r="Z209" s="99"/>
      <c r="AA209" s="99"/>
    </row>
    <row r="210" spans="1:27" x14ac:dyDescent="0.3">
      <c r="A210" s="95"/>
      <c r="B210" s="95"/>
      <c r="C210" s="95"/>
      <c r="D210" s="96"/>
      <c r="E210" s="95"/>
      <c r="F210" s="95"/>
      <c r="G210" s="96"/>
      <c r="H210" s="95"/>
      <c r="I210" s="95"/>
      <c r="J210" s="95"/>
      <c r="K210" s="95"/>
      <c r="L210" s="95"/>
      <c r="M210" s="95"/>
      <c r="N210" s="97"/>
      <c r="O210" s="97"/>
      <c r="P210" s="97"/>
      <c r="Q210" s="92"/>
      <c r="R210" s="97"/>
      <c r="S210" s="97"/>
      <c r="T210" s="97"/>
      <c r="U210" s="98"/>
      <c r="V210" s="97"/>
      <c r="W210" s="99"/>
      <c r="X210" s="99"/>
      <c r="Y210" s="99"/>
      <c r="Z210" s="99"/>
      <c r="AA210" s="99"/>
    </row>
    <row r="211" spans="1:27" x14ac:dyDescent="0.3">
      <c r="A211" s="95"/>
      <c r="B211" s="95"/>
      <c r="C211" s="95"/>
      <c r="D211" s="96"/>
      <c r="E211" s="95"/>
      <c r="F211" s="95"/>
      <c r="G211" s="96"/>
      <c r="H211" s="95"/>
      <c r="I211" s="95"/>
      <c r="J211" s="95"/>
      <c r="K211" s="95"/>
      <c r="L211" s="95"/>
      <c r="M211" s="95"/>
      <c r="N211" s="97"/>
      <c r="O211" s="97"/>
      <c r="P211" s="97"/>
      <c r="Q211" s="92"/>
      <c r="R211" s="97"/>
      <c r="S211" s="97"/>
      <c r="T211" s="97"/>
      <c r="U211" s="98"/>
      <c r="V211" s="97"/>
      <c r="W211" s="99"/>
      <c r="X211" s="99"/>
      <c r="Y211" s="99"/>
      <c r="Z211" s="99"/>
      <c r="AA211" s="99"/>
    </row>
    <row r="212" spans="1:27" x14ac:dyDescent="0.3">
      <c r="A212" s="95"/>
      <c r="B212" s="95"/>
      <c r="C212" s="95"/>
      <c r="D212" s="96"/>
      <c r="E212" s="95"/>
      <c r="F212" s="95"/>
      <c r="G212" s="96"/>
      <c r="H212" s="95"/>
      <c r="I212" s="95"/>
      <c r="J212" s="95"/>
      <c r="K212" s="95"/>
      <c r="L212" s="95"/>
      <c r="M212" s="95"/>
      <c r="N212" s="97"/>
      <c r="O212" s="97"/>
      <c r="P212" s="97"/>
      <c r="Q212" s="92"/>
      <c r="R212" s="97"/>
      <c r="S212" s="97"/>
      <c r="T212" s="97"/>
      <c r="U212" s="98"/>
      <c r="V212" s="97"/>
      <c r="W212" s="99"/>
      <c r="X212" s="99"/>
      <c r="Y212" s="99"/>
      <c r="Z212" s="99"/>
      <c r="AA212" s="99"/>
    </row>
    <row r="213" spans="1:27" x14ac:dyDescent="0.3">
      <c r="A213" s="95"/>
      <c r="B213" s="95"/>
      <c r="C213" s="95"/>
      <c r="D213" s="96"/>
      <c r="E213" s="95"/>
      <c r="F213" s="95"/>
      <c r="G213" s="96"/>
      <c r="H213" s="95"/>
      <c r="I213" s="95"/>
      <c r="J213" s="95"/>
      <c r="K213" s="95"/>
      <c r="L213" s="95"/>
      <c r="M213" s="95"/>
      <c r="N213" s="97"/>
      <c r="O213" s="97"/>
      <c r="P213" s="97"/>
      <c r="Q213" s="92"/>
      <c r="R213" s="97"/>
      <c r="S213" s="97"/>
      <c r="T213" s="97"/>
      <c r="U213" s="98"/>
      <c r="V213" s="97"/>
      <c r="W213" s="99"/>
      <c r="X213" s="99"/>
      <c r="Y213" s="99"/>
      <c r="Z213" s="99"/>
      <c r="AA213" s="99"/>
    </row>
    <row r="214" spans="1:27" x14ac:dyDescent="0.3">
      <c r="A214" s="95"/>
      <c r="B214" s="95"/>
      <c r="C214" s="95"/>
      <c r="D214" s="96"/>
      <c r="E214" s="95"/>
      <c r="F214" s="95"/>
      <c r="G214" s="96"/>
      <c r="H214" s="95"/>
      <c r="I214" s="95"/>
      <c r="J214" s="95"/>
      <c r="K214" s="95"/>
      <c r="L214" s="95"/>
      <c r="M214" s="95"/>
      <c r="N214" s="97"/>
      <c r="O214" s="97"/>
      <c r="P214" s="97"/>
      <c r="Q214" s="92"/>
      <c r="R214" s="97"/>
      <c r="S214" s="97"/>
      <c r="T214" s="97"/>
      <c r="U214" s="98"/>
      <c r="V214" s="97"/>
      <c r="W214" s="99"/>
      <c r="X214" s="99"/>
      <c r="Y214" s="99"/>
      <c r="Z214" s="99"/>
      <c r="AA214" s="99"/>
    </row>
    <row r="215" spans="1:27" x14ac:dyDescent="0.3">
      <c r="A215" s="95"/>
      <c r="B215" s="95"/>
      <c r="C215" s="95"/>
      <c r="D215" s="96"/>
      <c r="E215" s="95"/>
      <c r="F215" s="95"/>
      <c r="G215" s="96"/>
      <c r="H215" s="95"/>
      <c r="I215" s="95"/>
      <c r="J215" s="95"/>
      <c r="K215" s="95"/>
      <c r="L215" s="95"/>
      <c r="M215" s="95"/>
      <c r="N215" s="97"/>
      <c r="O215" s="97"/>
      <c r="P215" s="97"/>
      <c r="Q215" s="92"/>
      <c r="R215" s="97"/>
      <c r="S215" s="97"/>
      <c r="T215" s="97"/>
      <c r="U215" s="98"/>
      <c r="V215" s="97"/>
      <c r="W215" s="99"/>
      <c r="X215" s="99"/>
      <c r="Y215" s="99"/>
      <c r="Z215" s="99"/>
      <c r="AA215" s="99"/>
    </row>
    <row r="216" spans="1:27" x14ac:dyDescent="0.3">
      <c r="A216" s="95"/>
      <c r="B216" s="95"/>
      <c r="C216" s="95"/>
      <c r="D216" s="96"/>
      <c r="E216" s="95"/>
      <c r="F216" s="95"/>
      <c r="G216" s="96"/>
      <c r="H216" s="95"/>
      <c r="I216" s="95"/>
      <c r="J216" s="95"/>
      <c r="K216" s="95"/>
      <c r="L216" s="95"/>
      <c r="M216" s="95"/>
      <c r="N216" s="97"/>
      <c r="O216" s="97"/>
      <c r="P216" s="97"/>
      <c r="Q216" s="92"/>
      <c r="R216" s="97"/>
      <c r="S216" s="97"/>
      <c r="T216" s="97"/>
      <c r="U216" s="98"/>
      <c r="V216" s="97"/>
      <c r="W216" s="99"/>
      <c r="X216" s="99"/>
      <c r="Y216" s="99"/>
      <c r="Z216" s="99"/>
      <c r="AA216" s="99"/>
    </row>
    <row r="217" spans="1:27" x14ac:dyDescent="0.3">
      <c r="A217" s="95"/>
      <c r="B217" s="95"/>
      <c r="C217" s="95"/>
      <c r="D217" s="96"/>
      <c r="E217" s="95"/>
      <c r="F217" s="95"/>
      <c r="G217" s="96"/>
      <c r="H217" s="95"/>
      <c r="I217" s="95"/>
      <c r="J217" s="95"/>
      <c r="K217" s="95"/>
      <c r="L217" s="95"/>
      <c r="M217" s="95"/>
      <c r="N217" s="97"/>
      <c r="O217" s="97"/>
      <c r="P217" s="97"/>
      <c r="Q217" s="92"/>
      <c r="R217" s="97"/>
      <c r="S217" s="97"/>
      <c r="T217" s="97"/>
      <c r="U217" s="98"/>
      <c r="V217" s="97"/>
      <c r="W217" s="99"/>
      <c r="X217" s="99"/>
      <c r="Y217" s="99"/>
      <c r="Z217" s="99"/>
      <c r="AA217" s="99"/>
    </row>
    <row r="218" spans="1:27" x14ac:dyDescent="0.3">
      <c r="A218" s="95"/>
      <c r="B218" s="95"/>
      <c r="C218" s="95"/>
      <c r="D218" s="96"/>
      <c r="E218" s="95"/>
      <c r="F218" s="95"/>
      <c r="G218" s="96"/>
      <c r="H218" s="95"/>
      <c r="I218" s="95"/>
      <c r="J218" s="95"/>
      <c r="K218" s="95"/>
      <c r="L218" s="95"/>
      <c r="M218" s="95"/>
      <c r="N218" s="97"/>
      <c r="O218" s="97"/>
      <c r="P218" s="97"/>
      <c r="Q218" s="92"/>
      <c r="R218" s="97"/>
      <c r="S218" s="97"/>
      <c r="T218" s="97"/>
      <c r="U218" s="98"/>
      <c r="V218" s="97"/>
      <c r="W218" s="99"/>
      <c r="X218" s="99"/>
      <c r="Y218" s="99"/>
      <c r="Z218" s="99"/>
      <c r="AA218" s="99"/>
    </row>
    <row r="219" spans="1:27" x14ac:dyDescent="0.3">
      <c r="A219" s="95"/>
      <c r="B219" s="95"/>
      <c r="C219" s="95"/>
      <c r="D219" s="96"/>
      <c r="E219" s="95"/>
      <c r="F219" s="95"/>
      <c r="G219" s="96"/>
      <c r="H219" s="95"/>
      <c r="I219" s="95"/>
      <c r="J219" s="95"/>
      <c r="K219" s="95"/>
      <c r="L219" s="95"/>
      <c r="M219" s="95"/>
      <c r="N219" s="97"/>
      <c r="O219" s="97"/>
      <c r="P219" s="97"/>
      <c r="Q219" s="92"/>
      <c r="R219" s="97"/>
      <c r="S219" s="97"/>
      <c r="T219" s="97"/>
      <c r="U219" s="98"/>
      <c r="V219" s="97"/>
      <c r="W219" s="99"/>
      <c r="X219" s="99"/>
      <c r="Y219" s="99"/>
      <c r="Z219" s="99"/>
      <c r="AA219" s="99"/>
    </row>
    <row r="220" spans="1:27" x14ac:dyDescent="0.3">
      <c r="A220" s="95"/>
      <c r="B220" s="95"/>
      <c r="C220" s="95"/>
      <c r="D220" s="96"/>
      <c r="E220" s="95"/>
      <c r="F220" s="95"/>
      <c r="G220" s="96"/>
      <c r="H220" s="95"/>
      <c r="I220" s="95"/>
      <c r="J220" s="95"/>
      <c r="K220" s="95"/>
      <c r="L220" s="95"/>
      <c r="M220" s="95"/>
      <c r="N220" s="97"/>
      <c r="O220" s="97"/>
      <c r="P220" s="97"/>
      <c r="Q220" s="92"/>
      <c r="R220" s="97"/>
      <c r="S220" s="97"/>
      <c r="T220" s="97"/>
      <c r="U220" s="98"/>
      <c r="V220" s="97"/>
      <c r="W220" s="99"/>
      <c r="X220" s="99"/>
      <c r="Y220" s="99"/>
      <c r="Z220" s="99"/>
      <c r="AA220" s="99"/>
    </row>
    <row r="221" spans="1:27" x14ac:dyDescent="0.3">
      <c r="A221" s="95"/>
      <c r="B221" s="95"/>
      <c r="C221" s="95"/>
      <c r="D221" s="96"/>
      <c r="E221" s="95"/>
      <c r="F221" s="95"/>
      <c r="G221" s="96"/>
      <c r="H221" s="95"/>
      <c r="I221" s="95"/>
      <c r="J221" s="95"/>
      <c r="K221" s="95"/>
      <c r="L221" s="95"/>
      <c r="M221" s="95"/>
      <c r="N221" s="97"/>
      <c r="O221" s="97"/>
      <c r="P221" s="97"/>
      <c r="Q221" s="92"/>
      <c r="R221" s="97"/>
      <c r="S221" s="97"/>
      <c r="T221" s="97"/>
      <c r="U221" s="98"/>
      <c r="V221" s="97"/>
      <c r="W221" s="99"/>
      <c r="X221" s="99"/>
      <c r="Y221" s="99"/>
      <c r="Z221" s="99"/>
      <c r="AA221" s="99"/>
    </row>
    <row r="222" spans="1:27" x14ac:dyDescent="0.3">
      <c r="A222" s="95"/>
      <c r="B222" s="95"/>
      <c r="C222" s="95"/>
      <c r="D222" s="96"/>
      <c r="E222" s="95"/>
      <c r="F222" s="95"/>
      <c r="G222" s="96"/>
      <c r="H222" s="95"/>
      <c r="I222" s="95"/>
      <c r="J222" s="95"/>
      <c r="K222" s="95"/>
      <c r="L222" s="95"/>
      <c r="M222" s="95"/>
      <c r="N222" s="97"/>
      <c r="O222" s="97"/>
      <c r="P222" s="97"/>
      <c r="Q222" s="92"/>
      <c r="R222" s="97"/>
      <c r="S222" s="97"/>
      <c r="T222" s="97"/>
      <c r="U222" s="98"/>
      <c r="V222" s="97"/>
      <c r="W222" s="99"/>
      <c r="X222" s="99"/>
      <c r="Y222" s="99"/>
      <c r="Z222" s="99"/>
      <c r="AA222" s="99"/>
    </row>
    <row r="223" spans="1:27" x14ac:dyDescent="0.3">
      <c r="A223" s="95"/>
      <c r="B223" s="95"/>
      <c r="C223" s="95"/>
      <c r="D223" s="96"/>
      <c r="E223" s="95"/>
      <c r="F223" s="95"/>
      <c r="G223" s="96"/>
      <c r="H223" s="95"/>
      <c r="I223" s="95"/>
      <c r="J223" s="95"/>
      <c r="K223" s="95"/>
      <c r="L223" s="95"/>
      <c r="M223" s="95"/>
      <c r="N223" s="97"/>
      <c r="O223" s="97"/>
      <c r="P223" s="97"/>
      <c r="Q223" s="92"/>
      <c r="R223" s="97"/>
      <c r="S223" s="97"/>
      <c r="T223" s="97"/>
      <c r="U223" s="98"/>
      <c r="V223" s="97"/>
      <c r="W223" s="99"/>
      <c r="X223" s="99"/>
      <c r="Y223" s="99"/>
      <c r="Z223" s="99"/>
      <c r="AA223" s="99"/>
    </row>
    <row r="224" spans="1:27" x14ac:dyDescent="0.3">
      <c r="A224" s="95"/>
      <c r="B224" s="95"/>
      <c r="C224" s="95"/>
      <c r="D224" s="96"/>
      <c r="E224" s="95"/>
      <c r="F224" s="95"/>
      <c r="G224" s="96"/>
      <c r="H224" s="95"/>
      <c r="I224" s="95"/>
      <c r="J224" s="95"/>
      <c r="K224" s="95"/>
      <c r="L224" s="95"/>
      <c r="M224" s="95"/>
      <c r="N224" s="97"/>
      <c r="O224" s="97"/>
      <c r="P224" s="97"/>
      <c r="Q224" s="92"/>
      <c r="R224" s="97"/>
      <c r="S224" s="97"/>
      <c r="T224" s="97"/>
      <c r="U224" s="98"/>
      <c r="V224" s="97"/>
      <c r="W224" s="99"/>
      <c r="X224" s="99"/>
      <c r="Y224" s="99"/>
      <c r="Z224" s="99"/>
      <c r="AA224" s="99"/>
    </row>
    <row r="225" spans="1:27" x14ac:dyDescent="0.3">
      <c r="A225" s="95"/>
      <c r="B225" s="95"/>
      <c r="C225" s="95"/>
      <c r="D225" s="96"/>
      <c r="E225" s="95"/>
      <c r="F225" s="95"/>
      <c r="G225" s="96"/>
      <c r="H225" s="95"/>
      <c r="I225" s="95"/>
      <c r="J225" s="95"/>
      <c r="K225" s="95"/>
      <c r="L225" s="95"/>
      <c r="M225" s="95"/>
      <c r="N225" s="97"/>
      <c r="O225" s="97"/>
      <c r="P225" s="97"/>
      <c r="Q225" s="92"/>
      <c r="R225" s="97"/>
      <c r="S225" s="97"/>
      <c r="T225" s="97"/>
      <c r="U225" s="98"/>
      <c r="V225" s="97"/>
      <c r="W225" s="99"/>
      <c r="X225" s="99"/>
      <c r="Y225" s="99"/>
      <c r="Z225" s="99"/>
      <c r="AA225" s="99"/>
    </row>
    <row r="226" spans="1:27" x14ac:dyDescent="0.3">
      <c r="A226" s="95"/>
      <c r="B226" s="95"/>
      <c r="C226" s="95"/>
      <c r="D226" s="96"/>
      <c r="E226" s="95"/>
      <c r="F226" s="95"/>
      <c r="G226" s="96"/>
      <c r="H226" s="95"/>
      <c r="I226" s="95"/>
      <c r="J226" s="95"/>
      <c r="K226" s="95"/>
      <c r="L226" s="95"/>
      <c r="M226" s="95"/>
      <c r="N226" s="97"/>
      <c r="O226" s="97"/>
      <c r="P226" s="97"/>
      <c r="Q226" s="92"/>
      <c r="R226" s="97"/>
      <c r="S226" s="97"/>
      <c r="T226" s="97"/>
      <c r="U226" s="98"/>
      <c r="V226" s="97"/>
      <c r="W226" s="99"/>
      <c r="X226" s="99"/>
      <c r="Y226" s="99"/>
      <c r="Z226" s="99"/>
      <c r="AA226" s="99"/>
    </row>
    <row r="227" spans="1:27" x14ac:dyDescent="0.3">
      <c r="A227" s="95"/>
      <c r="B227" s="95"/>
      <c r="C227" s="95"/>
      <c r="D227" s="96"/>
      <c r="E227" s="95"/>
      <c r="F227" s="95"/>
      <c r="G227" s="96"/>
      <c r="H227" s="95"/>
      <c r="I227" s="95"/>
      <c r="J227" s="95"/>
      <c r="K227" s="95"/>
      <c r="L227" s="95"/>
      <c r="M227" s="95"/>
      <c r="N227" s="97"/>
      <c r="O227" s="97"/>
      <c r="P227" s="97"/>
      <c r="Q227" s="92"/>
      <c r="R227" s="97"/>
      <c r="S227" s="97"/>
      <c r="T227" s="97"/>
      <c r="U227" s="98"/>
      <c r="V227" s="97"/>
      <c r="W227" s="99"/>
      <c r="X227" s="99"/>
      <c r="Y227" s="99"/>
      <c r="Z227" s="99"/>
      <c r="AA227" s="99"/>
    </row>
    <row r="228" spans="1:27" x14ac:dyDescent="0.3">
      <c r="A228" s="95"/>
      <c r="B228" s="95"/>
      <c r="C228" s="95"/>
      <c r="D228" s="96"/>
      <c r="E228" s="95"/>
      <c r="F228" s="95"/>
      <c r="G228" s="96"/>
      <c r="H228" s="95"/>
      <c r="I228" s="95"/>
      <c r="J228" s="95"/>
      <c r="K228" s="95"/>
      <c r="L228" s="95"/>
      <c r="M228" s="95"/>
      <c r="N228" s="97"/>
      <c r="O228" s="97"/>
      <c r="P228" s="97"/>
      <c r="Q228" s="92"/>
      <c r="R228" s="97"/>
      <c r="S228" s="97"/>
      <c r="T228" s="97"/>
      <c r="U228" s="98"/>
      <c r="V228" s="97"/>
      <c r="W228" s="99"/>
      <c r="X228" s="99"/>
      <c r="Y228" s="99"/>
      <c r="Z228" s="99"/>
      <c r="AA228" s="99"/>
    </row>
    <row r="229" spans="1:27" x14ac:dyDescent="0.3">
      <c r="A229" s="95"/>
      <c r="B229" s="95"/>
      <c r="C229" s="95"/>
      <c r="D229" s="96"/>
      <c r="E229" s="95"/>
      <c r="F229" s="95"/>
      <c r="G229" s="96"/>
      <c r="H229" s="95"/>
      <c r="I229" s="95"/>
      <c r="J229" s="95"/>
      <c r="K229" s="95"/>
      <c r="L229" s="95"/>
      <c r="M229" s="95"/>
      <c r="N229" s="97"/>
      <c r="O229" s="97"/>
      <c r="P229" s="97"/>
      <c r="Q229" s="92"/>
      <c r="R229" s="97"/>
      <c r="S229" s="97"/>
      <c r="T229" s="97"/>
      <c r="U229" s="98"/>
      <c r="V229" s="97"/>
      <c r="W229" s="99"/>
      <c r="X229" s="99"/>
      <c r="Y229" s="99"/>
      <c r="Z229" s="99"/>
      <c r="AA229" s="99"/>
    </row>
    <row r="230" spans="1:27" x14ac:dyDescent="0.3">
      <c r="A230" s="95"/>
      <c r="B230" s="95"/>
      <c r="C230" s="95"/>
      <c r="D230" s="96"/>
      <c r="E230" s="95"/>
      <c r="F230" s="95"/>
      <c r="G230" s="96"/>
      <c r="H230" s="95"/>
      <c r="I230" s="95"/>
      <c r="J230" s="95"/>
      <c r="K230" s="95"/>
      <c r="L230" s="95"/>
      <c r="M230" s="95"/>
      <c r="N230" s="97"/>
      <c r="O230" s="97"/>
      <c r="P230" s="97"/>
      <c r="Q230" s="92"/>
      <c r="R230" s="97"/>
      <c r="S230" s="97"/>
      <c r="T230" s="97"/>
      <c r="U230" s="98"/>
      <c r="V230" s="97"/>
      <c r="W230" s="99"/>
      <c r="X230" s="99"/>
      <c r="Y230" s="99"/>
      <c r="Z230" s="99"/>
      <c r="AA230" s="99"/>
    </row>
    <row r="231" spans="1:27" x14ac:dyDescent="0.3">
      <c r="A231" s="95"/>
      <c r="B231" s="95"/>
      <c r="C231" s="95"/>
      <c r="D231" s="96"/>
      <c r="E231" s="95"/>
      <c r="F231" s="95"/>
      <c r="G231" s="96"/>
      <c r="H231" s="95"/>
      <c r="I231" s="95"/>
      <c r="J231" s="95"/>
      <c r="K231" s="95"/>
      <c r="L231" s="95"/>
      <c r="M231" s="95"/>
      <c r="N231" s="97"/>
      <c r="O231" s="97"/>
      <c r="P231" s="97"/>
      <c r="Q231" s="92"/>
      <c r="R231" s="97"/>
      <c r="S231" s="97"/>
      <c r="T231" s="97"/>
      <c r="U231" s="98"/>
      <c r="V231" s="97"/>
      <c r="W231" s="99"/>
      <c r="X231" s="99"/>
      <c r="Y231" s="99"/>
      <c r="Z231" s="99"/>
      <c r="AA231" s="99"/>
    </row>
    <row r="232" spans="1:27" x14ac:dyDescent="0.3">
      <c r="A232" s="95"/>
      <c r="B232" s="95"/>
      <c r="C232" s="95"/>
      <c r="D232" s="96"/>
      <c r="E232" s="95"/>
      <c r="F232" s="95"/>
      <c r="G232" s="96"/>
      <c r="H232" s="95"/>
      <c r="I232" s="95"/>
      <c r="J232" s="95"/>
      <c r="K232" s="95"/>
      <c r="L232" s="95"/>
      <c r="M232" s="95"/>
      <c r="N232" s="97"/>
      <c r="O232" s="97"/>
      <c r="P232" s="97"/>
      <c r="Q232" s="92"/>
      <c r="R232" s="97"/>
      <c r="S232" s="97"/>
      <c r="T232" s="97"/>
      <c r="U232" s="98"/>
      <c r="V232" s="97"/>
      <c r="W232" s="99"/>
      <c r="X232" s="99"/>
      <c r="Y232" s="99"/>
      <c r="Z232" s="99"/>
      <c r="AA232" s="99"/>
    </row>
    <row r="233" spans="1:27" x14ac:dyDescent="0.3">
      <c r="A233" s="95"/>
      <c r="B233" s="95"/>
      <c r="C233" s="95"/>
      <c r="D233" s="96"/>
      <c r="E233" s="95"/>
      <c r="F233" s="95"/>
      <c r="G233" s="96"/>
      <c r="H233" s="95"/>
      <c r="I233" s="95"/>
      <c r="J233" s="95"/>
      <c r="K233" s="95"/>
      <c r="L233" s="95"/>
      <c r="M233" s="95"/>
      <c r="N233" s="97"/>
      <c r="O233" s="97"/>
      <c r="P233" s="97"/>
      <c r="Q233" s="92"/>
      <c r="R233" s="97"/>
      <c r="S233" s="97"/>
      <c r="T233" s="97"/>
      <c r="U233" s="98"/>
      <c r="V233" s="97"/>
      <c r="W233" s="99"/>
      <c r="X233" s="99"/>
      <c r="Y233" s="99"/>
      <c r="Z233" s="99"/>
      <c r="AA233" s="99"/>
    </row>
    <row r="234" spans="1:27" x14ac:dyDescent="0.3">
      <c r="A234" s="95"/>
      <c r="B234" s="95"/>
      <c r="C234" s="95"/>
      <c r="D234" s="96"/>
      <c r="E234" s="95"/>
      <c r="F234" s="95"/>
      <c r="G234" s="96"/>
      <c r="H234" s="95"/>
      <c r="I234" s="95"/>
      <c r="J234" s="95"/>
      <c r="K234" s="95"/>
      <c r="L234" s="95"/>
      <c r="M234" s="95"/>
      <c r="N234" s="97"/>
      <c r="O234" s="97"/>
      <c r="P234" s="97"/>
      <c r="Q234" s="92"/>
      <c r="R234" s="97"/>
      <c r="S234" s="97"/>
      <c r="T234" s="97"/>
      <c r="U234" s="98"/>
      <c r="V234" s="97"/>
      <c r="W234" s="99"/>
      <c r="X234" s="99"/>
      <c r="Y234" s="99"/>
      <c r="Z234" s="99"/>
      <c r="AA234" s="99"/>
    </row>
    <row r="235" spans="1:27" x14ac:dyDescent="0.3">
      <c r="A235" s="95"/>
      <c r="B235" s="95"/>
      <c r="C235" s="95"/>
      <c r="D235" s="96"/>
      <c r="E235" s="95"/>
      <c r="F235" s="95"/>
      <c r="G235" s="96"/>
      <c r="H235" s="95"/>
      <c r="I235" s="95"/>
      <c r="J235" s="95"/>
      <c r="K235" s="95"/>
      <c r="L235" s="95"/>
      <c r="M235" s="95"/>
      <c r="N235" s="97"/>
      <c r="O235" s="97"/>
      <c r="P235" s="97"/>
      <c r="Q235" s="92"/>
      <c r="R235" s="97"/>
      <c r="S235" s="97"/>
      <c r="T235" s="97"/>
      <c r="U235" s="98"/>
      <c r="V235" s="97"/>
      <c r="W235" s="99"/>
      <c r="X235" s="99"/>
      <c r="Y235" s="99"/>
      <c r="Z235" s="99"/>
      <c r="AA235" s="99"/>
    </row>
    <row r="236" spans="1:27" x14ac:dyDescent="0.3">
      <c r="A236" s="95"/>
      <c r="B236" s="95"/>
      <c r="C236" s="95"/>
      <c r="D236" s="96"/>
      <c r="E236" s="95"/>
      <c r="F236" s="95"/>
      <c r="G236" s="96"/>
      <c r="H236" s="95"/>
      <c r="I236" s="95"/>
      <c r="J236" s="95"/>
      <c r="K236" s="95"/>
      <c r="L236" s="95"/>
      <c r="M236" s="95"/>
      <c r="N236" s="97"/>
      <c r="O236" s="97"/>
      <c r="P236" s="97"/>
      <c r="Q236" s="92"/>
      <c r="R236" s="97"/>
      <c r="S236" s="97"/>
      <c r="T236" s="97"/>
      <c r="U236" s="98"/>
      <c r="V236" s="97"/>
      <c r="W236" s="99"/>
      <c r="X236" s="99"/>
      <c r="Y236" s="99"/>
      <c r="Z236" s="99"/>
      <c r="AA236" s="99"/>
    </row>
    <row r="237" spans="1:27" x14ac:dyDescent="0.3">
      <c r="A237" s="95"/>
      <c r="B237" s="95"/>
      <c r="C237" s="95"/>
      <c r="D237" s="96"/>
      <c r="E237" s="95"/>
      <c r="F237" s="95"/>
      <c r="G237" s="96"/>
      <c r="H237" s="95"/>
      <c r="I237" s="95"/>
      <c r="J237" s="95"/>
      <c r="K237" s="95"/>
      <c r="L237" s="95"/>
      <c r="M237" s="95"/>
      <c r="N237" s="97"/>
      <c r="O237" s="97"/>
      <c r="P237" s="97"/>
      <c r="Q237" s="92"/>
      <c r="R237" s="97"/>
      <c r="S237" s="97"/>
      <c r="T237" s="97"/>
      <c r="U237" s="98"/>
      <c r="V237" s="97"/>
      <c r="W237" s="99"/>
      <c r="X237" s="99"/>
      <c r="Y237" s="99"/>
      <c r="Z237" s="99"/>
      <c r="AA237" s="99"/>
    </row>
    <row r="238" spans="1:27" x14ac:dyDescent="0.3">
      <c r="A238" s="95"/>
      <c r="B238" s="95"/>
      <c r="C238" s="95"/>
      <c r="D238" s="96"/>
      <c r="E238" s="95"/>
      <c r="F238" s="95"/>
      <c r="G238" s="96"/>
      <c r="H238" s="95"/>
      <c r="I238" s="95"/>
      <c r="J238" s="95"/>
      <c r="K238" s="95"/>
      <c r="L238" s="95"/>
      <c r="M238" s="95"/>
      <c r="N238" s="97"/>
      <c r="O238" s="97"/>
      <c r="P238" s="97"/>
      <c r="Q238" s="92"/>
      <c r="R238" s="97"/>
      <c r="S238" s="97"/>
      <c r="T238" s="97"/>
      <c r="U238" s="98"/>
      <c r="V238" s="97"/>
      <c r="W238" s="99"/>
      <c r="X238" s="99"/>
      <c r="Y238" s="99"/>
      <c r="Z238" s="99"/>
      <c r="AA238" s="99"/>
    </row>
    <row r="239" spans="1:27" x14ac:dyDescent="0.3">
      <c r="A239" s="95"/>
      <c r="B239" s="95"/>
      <c r="C239" s="95"/>
      <c r="D239" s="96"/>
      <c r="E239" s="95"/>
      <c r="F239" s="95"/>
      <c r="G239" s="96"/>
      <c r="H239" s="95"/>
      <c r="I239" s="95"/>
      <c r="J239" s="95"/>
      <c r="K239" s="95"/>
      <c r="L239" s="95"/>
      <c r="M239" s="95"/>
      <c r="N239" s="97"/>
      <c r="O239" s="97"/>
      <c r="P239" s="97"/>
      <c r="Q239" s="92"/>
      <c r="R239" s="97"/>
      <c r="S239" s="97"/>
      <c r="T239" s="97"/>
      <c r="U239" s="98"/>
      <c r="V239" s="97"/>
      <c r="W239" s="99"/>
      <c r="X239" s="99"/>
      <c r="Y239" s="99"/>
      <c r="Z239" s="99"/>
      <c r="AA239" s="99"/>
    </row>
    <row r="240" spans="1:27" x14ac:dyDescent="0.3">
      <c r="A240" s="95"/>
      <c r="B240" s="95"/>
      <c r="C240" s="95"/>
      <c r="D240" s="96"/>
      <c r="E240" s="95"/>
      <c r="F240" s="95"/>
      <c r="G240" s="96"/>
      <c r="H240" s="95"/>
      <c r="I240" s="95"/>
      <c r="J240" s="95"/>
      <c r="K240" s="95"/>
      <c r="L240" s="95"/>
      <c r="M240" s="95"/>
      <c r="N240" s="97"/>
      <c r="O240" s="97"/>
      <c r="P240" s="97"/>
      <c r="Q240" s="92"/>
      <c r="R240" s="97"/>
      <c r="S240" s="97"/>
      <c r="T240" s="97"/>
      <c r="U240" s="98"/>
      <c r="V240" s="97"/>
      <c r="W240" s="99"/>
      <c r="X240" s="99"/>
      <c r="Y240" s="99"/>
      <c r="Z240" s="99"/>
      <c r="AA240" s="99"/>
    </row>
    <row r="241" spans="1:27" x14ac:dyDescent="0.3">
      <c r="A241" s="95"/>
      <c r="B241" s="95"/>
      <c r="C241" s="95"/>
      <c r="D241" s="96"/>
      <c r="E241" s="95"/>
      <c r="F241" s="95"/>
      <c r="G241" s="96"/>
      <c r="H241" s="95"/>
      <c r="I241" s="95"/>
      <c r="J241" s="95"/>
      <c r="K241" s="95"/>
      <c r="L241" s="95"/>
      <c r="M241" s="95"/>
      <c r="N241" s="97"/>
      <c r="O241" s="97"/>
      <c r="P241" s="97"/>
      <c r="Q241" s="92"/>
      <c r="R241" s="97"/>
      <c r="S241" s="97"/>
      <c r="T241" s="97"/>
      <c r="U241" s="98"/>
      <c r="V241" s="97"/>
      <c r="W241" s="99"/>
      <c r="X241" s="99"/>
      <c r="Y241" s="99"/>
      <c r="Z241" s="99"/>
      <c r="AA241" s="99"/>
    </row>
    <row r="242" spans="1:27" x14ac:dyDescent="0.3">
      <c r="A242" s="95"/>
      <c r="B242" s="95"/>
      <c r="C242" s="95"/>
      <c r="D242" s="96"/>
      <c r="E242" s="95"/>
      <c r="F242" s="95"/>
      <c r="G242" s="96"/>
      <c r="H242" s="95"/>
      <c r="I242" s="95"/>
      <c r="J242" s="95"/>
      <c r="K242" s="95"/>
      <c r="L242" s="95"/>
      <c r="M242" s="95"/>
      <c r="N242" s="97"/>
      <c r="O242" s="97"/>
      <c r="P242" s="97"/>
      <c r="Q242" s="92"/>
      <c r="R242" s="97"/>
      <c r="S242" s="97"/>
      <c r="T242" s="97"/>
      <c r="U242" s="98"/>
      <c r="V242" s="97"/>
      <c r="W242" s="99"/>
      <c r="X242" s="99"/>
      <c r="Y242" s="99"/>
      <c r="Z242" s="99"/>
      <c r="AA242" s="99"/>
    </row>
    <row r="243" spans="1:27" x14ac:dyDescent="0.3">
      <c r="A243" s="95"/>
      <c r="B243" s="95"/>
      <c r="C243" s="95"/>
      <c r="D243" s="96"/>
      <c r="E243" s="95"/>
      <c r="F243" s="95"/>
      <c r="G243" s="96"/>
      <c r="H243" s="95"/>
      <c r="I243" s="95"/>
      <c r="J243" s="95"/>
      <c r="K243" s="95"/>
      <c r="L243" s="95"/>
      <c r="M243" s="95"/>
      <c r="N243" s="97"/>
      <c r="O243" s="97"/>
      <c r="P243" s="97"/>
      <c r="Q243" s="92"/>
      <c r="R243" s="97"/>
      <c r="S243" s="97"/>
      <c r="T243" s="97"/>
      <c r="U243" s="98"/>
      <c r="V243" s="97"/>
      <c r="W243" s="99"/>
      <c r="X243" s="99"/>
      <c r="Y243" s="99"/>
      <c r="Z243" s="99"/>
      <c r="AA243" s="99"/>
    </row>
    <row r="244" spans="1:27" x14ac:dyDescent="0.3">
      <c r="A244" s="95"/>
      <c r="B244" s="95"/>
      <c r="C244" s="95"/>
      <c r="D244" s="96"/>
      <c r="E244" s="95"/>
      <c r="F244" s="95"/>
      <c r="G244" s="96"/>
      <c r="H244" s="95"/>
      <c r="I244" s="95"/>
      <c r="J244" s="95"/>
      <c r="K244" s="95"/>
      <c r="L244" s="95"/>
      <c r="M244" s="95"/>
      <c r="N244" s="97"/>
      <c r="O244" s="97"/>
      <c r="P244" s="97"/>
      <c r="Q244" s="92"/>
      <c r="R244" s="97"/>
      <c r="S244" s="97"/>
      <c r="T244" s="97"/>
      <c r="U244" s="98"/>
      <c r="V244" s="97"/>
      <c r="W244" s="99"/>
      <c r="X244" s="99"/>
      <c r="Y244" s="99"/>
      <c r="Z244" s="99"/>
      <c r="AA244" s="99"/>
    </row>
    <row r="245" spans="1:27" x14ac:dyDescent="0.3">
      <c r="A245" s="95"/>
      <c r="B245" s="95"/>
      <c r="C245" s="95"/>
      <c r="D245" s="96"/>
      <c r="E245" s="95"/>
      <c r="F245" s="95"/>
      <c r="G245" s="96"/>
      <c r="H245" s="95"/>
      <c r="I245" s="95"/>
      <c r="J245" s="95"/>
      <c r="K245" s="95"/>
      <c r="L245" s="95"/>
      <c r="M245" s="95"/>
      <c r="N245" s="97"/>
      <c r="O245" s="97"/>
      <c r="P245" s="97"/>
      <c r="Q245" s="92"/>
      <c r="R245" s="97"/>
      <c r="S245" s="97"/>
      <c r="T245" s="97"/>
      <c r="U245" s="98"/>
      <c r="V245" s="97"/>
      <c r="W245" s="99"/>
      <c r="X245" s="99"/>
      <c r="Y245" s="99"/>
      <c r="Z245" s="99"/>
      <c r="AA245" s="99"/>
    </row>
    <row r="246" spans="1:27" x14ac:dyDescent="0.3">
      <c r="A246" s="95"/>
      <c r="B246" s="95"/>
      <c r="C246" s="95"/>
      <c r="D246" s="96"/>
      <c r="E246" s="95"/>
      <c r="F246" s="95"/>
      <c r="G246" s="96"/>
      <c r="H246" s="95"/>
      <c r="I246" s="95"/>
      <c r="J246" s="95"/>
      <c r="K246" s="95"/>
      <c r="L246" s="95"/>
      <c r="M246" s="95"/>
      <c r="N246" s="97"/>
      <c r="O246" s="97"/>
      <c r="P246" s="97"/>
      <c r="Q246" s="92"/>
      <c r="R246" s="97"/>
      <c r="S246" s="97"/>
      <c r="T246" s="97"/>
      <c r="U246" s="98"/>
      <c r="V246" s="97"/>
      <c r="W246" s="99"/>
      <c r="X246" s="99"/>
      <c r="Y246" s="99"/>
      <c r="Z246" s="99"/>
      <c r="AA246" s="99"/>
    </row>
    <row r="247" spans="1:27" x14ac:dyDescent="0.3">
      <c r="A247" s="95"/>
      <c r="B247" s="95"/>
      <c r="C247" s="95"/>
      <c r="D247" s="96"/>
      <c r="E247" s="95"/>
      <c r="F247" s="95"/>
      <c r="G247" s="96"/>
      <c r="H247" s="95"/>
      <c r="I247" s="95"/>
      <c r="J247" s="95"/>
      <c r="K247" s="95"/>
      <c r="L247" s="95"/>
      <c r="M247" s="95"/>
      <c r="N247" s="97"/>
      <c r="O247" s="97"/>
      <c r="P247" s="97"/>
      <c r="Q247" s="92"/>
      <c r="R247" s="97"/>
      <c r="S247" s="97"/>
      <c r="T247" s="97"/>
      <c r="U247" s="98"/>
      <c r="V247" s="97"/>
      <c r="W247" s="99"/>
      <c r="X247" s="99"/>
      <c r="Y247" s="99"/>
      <c r="Z247" s="99"/>
      <c r="AA247" s="99"/>
    </row>
    <row r="248" spans="1:27" x14ac:dyDescent="0.3">
      <c r="A248" s="95"/>
      <c r="B248" s="95"/>
      <c r="C248" s="95"/>
      <c r="D248" s="96"/>
      <c r="E248" s="95"/>
      <c r="F248" s="95"/>
      <c r="G248" s="96"/>
      <c r="H248" s="95"/>
      <c r="I248" s="95"/>
      <c r="J248" s="95"/>
      <c r="K248" s="95"/>
      <c r="L248" s="95"/>
      <c r="M248" s="95"/>
      <c r="N248" s="97"/>
      <c r="O248" s="97"/>
      <c r="P248" s="97"/>
      <c r="Q248" s="92"/>
      <c r="R248" s="97"/>
      <c r="S248" s="97"/>
      <c r="T248" s="97"/>
      <c r="U248" s="98"/>
      <c r="V248" s="97"/>
      <c r="W248" s="99"/>
      <c r="X248" s="99"/>
      <c r="Y248" s="99"/>
      <c r="Z248" s="99"/>
      <c r="AA248" s="99"/>
    </row>
    <row r="249" spans="1:27" x14ac:dyDescent="0.3">
      <c r="A249" s="95"/>
      <c r="B249" s="95"/>
      <c r="C249" s="95"/>
      <c r="D249" s="96"/>
      <c r="E249" s="95"/>
      <c r="F249" s="95"/>
      <c r="G249" s="96"/>
      <c r="H249" s="95"/>
      <c r="I249" s="95"/>
      <c r="J249" s="95"/>
      <c r="K249" s="95"/>
      <c r="L249" s="95"/>
      <c r="M249" s="95"/>
      <c r="N249" s="97"/>
      <c r="O249" s="97"/>
      <c r="P249" s="97"/>
      <c r="Q249" s="92"/>
      <c r="R249" s="97"/>
      <c r="S249" s="97"/>
      <c r="T249" s="97"/>
      <c r="U249" s="98"/>
      <c r="V249" s="97"/>
      <c r="W249" s="99"/>
      <c r="X249" s="99"/>
      <c r="Y249" s="99"/>
      <c r="Z249" s="99"/>
      <c r="AA249" s="99"/>
    </row>
    <row r="250" spans="1:27" x14ac:dyDescent="0.3">
      <c r="A250" s="95"/>
      <c r="B250" s="95"/>
      <c r="C250" s="95"/>
      <c r="D250" s="96"/>
      <c r="E250" s="95"/>
      <c r="F250" s="95"/>
      <c r="G250" s="96"/>
      <c r="H250" s="95"/>
      <c r="I250" s="95"/>
      <c r="J250" s="95"/>
      <c r="K250" s="95"/>
      <c r="L250" s="95"/>
      <c r="M250" s="95"/>
      <c r="N250" s="97"/>
      <c r="O250" s="97"/>
      <c r="P250" s="97"/>
      <c r="Q250" s="92"/>
      <c r="R250" s="97"/>
      <c r="S250" s="97"/>
      <c r="T250" s="97"/>
      <c r="U250" s="98"/>
      <c r="V250" s="97"/>
      <c r="W250" s="99"/>
      <c r="X250" s="99"/>
      <c r="Y250" s="99"/>
      <c r="Z250" s="99"/>
      <c r="AA250" s="99"/>
    </row>
    <row r="251" spans="1:27" x14ac:dyDescent="0.3">
      <c r="A251" s="95"/>
      <c r="B251" s="95"/>
      <c r="C251" s="95"/>
      <c r="D251" s="96"/>
      <c r="E251" s="95"/>
      <c r="F251" s="95"/>
      <c r="G251" s="96"/>
      <c r="H251" s="95"/>
      <c r="I251" s="95"/>
      <c r="J251" s="95"/>
      <c r="K251" s="95"/>
      <c r="L251" s="95"/>
      <c r="M251" s="95"/>
      <c r="N251" s="97"/>
      <c r="O251" s="97"/>
      <c r="P251" s="97"/>
      <c r="Q251" s="92"/>
      <c r="R251" s="97"/>
      <c r="S251" s="97"/>
      <c r="T251" s="97"/>
      <c r="U251" s="98"/>
      <c r="V251" s="97"/>
      <c r="W251" s="99"/>
      <c r="X251" s="99"/>
      <c r="Y251" s="99"/>
      <c r="Z251" s="99"/>
      <c r="AA251" s="99"/>
    </row>
    <row r="252" spans="1:27" x14ac:dyDescent="0.3">
      <c r="A252" s="95"/>
      <c r="B252" s="95"/>
      <c r="C252" s="95"/>
      <c r="D252" s="96"/>
      <c r="E252" s="95"/>
      <c r="F252" s="95"/>
      <c r="G252" s="96"/>
      <c r="H252" s="95"/>
      <c r="I252" s="95"/>
      <c r="J252" s="95"/>
      <c r="K252" s="95"/>
      <c r="L252" s="95"/>
      <c r="M252" s="95"/>
      <c r="N252" s="97"/>
      <c r="O252" s="97"/>
      <c r="P252" s="97"/>
      <c r="Q252" s="92"/>
      <c r="R252" s="97"/>
      <c r="S252" s="97"/>
      <c r="T252" s="97"/>
      <c r="U252" s="98"/>
      <c r="V252" s="97"/>
      <c r="W252" s="99"/>
      <c r="X252" s="99"/>
      <c r="Y252" s="99"/>
      <c r="Z252" s="99"/>
      <c r="AA252" s="99"/>
    </row>
    <row r="253" spans="1:27" x14ac:dyDescent="0.3">
      <c r="A253" s="95"/>
      <c r="B253" s="95"/>
      <c r="C253" s="95"/>
      <c r="D253" s="96"/>
      <c r="E253" s="95"/>
      <c r="F253" s="95"/>
      <c r="G253" s="96"/>
      <c r="H253" s="95"/>
      <c r="I253" s="95"/>
      <c r="J253" s="95"/>
      <c r="K253" s="95"/>
      <c r="L253" s="95"/>
      <c r="M253" s="95"/>
      <c r="N253" s="97"/>
      <c r="O253" s="97"/>
      <c r="P253" s="97"/>
      <c r="Q253" s="92"/>
      <c r="R253" s="97"/>
      <c r="S253" s="97"/>
      <c r="T253" s="97"/>
      <c r="U253" s="98"/>
      <c r="V253" s="97"/>
      <c r="W253" s="99"/>
      <c r="X253" s="99"/>
      <c r="Y253" s="99"/>
      <c r="Z253" s="99"/>
      <c r="AA253" s="99"/>
    </row>
    <row r="254" spans="1:27" x14ac:dyDescent="0.3">
      <c r="A254" s="95"/>
      <c r="B254" s="95"/>
      <c r="C254" s="95"/>
      <c r="D254" s="96"/>
      <c r="E254" s="95"/>
      <c r="F254" s="95"/>
      <c r="G254" s="96"/>
      <c r="H254" s="95"/>
      <c r="I254" s="95"/>
      <c r="J254" s="95"/>
      <c r="K254" s="95"/>
      <c r="L254" s="95"/>
      <c r="M254" s="95"/>
      <c r="N254" s="97"/>
      <c r="O254" s="97"/>
      <c r="P254" s="97"/>
      <c r="Q254" s="92"/>
      <c r="R254" s="97"/>
      <c r="S254" s="97"/>
      <c r="T254" s="97"/>
      <c r="U254" s="98"/>
      <c r="V254" s="97"/>
      <c r="W254" s="99"/>
      <c r="X254" s="99"/>
      <c r="Y254" s="99"/>
      <c r="Z254" s="99"/>
      <c r="AA254" s="99"/>
    </row>
    <row r="255" spans="1:27" x14ac:dyDescent="0.3">
      <c r="A255" s="95"/>
      <c r="B255" s="95"/>
      <c r="C255" s="95"/>
      <c r="D255" s="96"/>
      <c r="E255" s="95"/>
      <c r="F255" s="95"/>
      <c r="G255" s="96"/>
      <c r="H255" s="95"/>
      <c r="I255" s="95"/>
      <c r="J255" s="95"/>
      <c r="K255" s="95"/>
      <c r="L255" s="95"/>
      <c r="M255" s="95"/>
      <c r="N255" s="97"/>
      <c r="O255" s="97"/>
      <c r="P255" s="97"/>
      <c r="Q255" s="92"/>
      <c r="R255" s="97"/>
      <c r="S255" s="97"/>
      <c r="T255" s="97"/>
      <c r="U255" s="98"/>
      <c r="V255" s="97"/>
      <c r="W255" s="99"/>
      <c r="X255" s="99"/>
      <c r="Y255" s="99"/>
      <c r="Z255" s="99"/>
      <c r="AA255" s="99"/>
    </row>
    <row r="256" spans="1:27" x14ac:dyDescent="0.3">
      <c r="A256" s="95"/>
      <c r="B256" s="95"/>
      <c r="C256" s="95"/>
      <c r="D256" s="96"/>
      <c r="E256" s="95"/>
      <c r="F256" s="95"/>
      <c r="G256" s="96"/>
      <c r="H256" s="95"/>
      <c r="I256" s="95"/>
      <c r="J256" s="95"/>
      <c r="K256" s="95"/>
      <c r="L256" s="95"/>
      <c r="M256" s="95"/>
      <c r="N256" s="97"/>
      <c r="O256" s="97"/>
      <c r="P256" s="97"/>
      <c r="Q256" s="92"/>
      <c r="R256" s="97"/>
      <c r="S256" s="97"/>
      <c r="T256" s="97"/>
      <c r="U256" s="98"/>
      <c r="V256" s="97"/>
      <c r="W256" s="99"/>
      <c r="X256" s="99"/>
      <c r="Y256" s="99"/>
      <c r="Z256" s="99"/>
      <c r="AA256" s="99"/>
    </row>
    <row r="257" spans="1:27" x14ac:dyDescent="0.3">
      <c r="A257" s="95"/>
      <c r="B257" s="95"/>
      <c r="C257" s="95"/>
      <c r="D257" s="96"/>
      <c r="E257" s="95"/>
      <c r="F257" s="95"/>
      <c r="G257" s="96"/>
      <c r="H257" s="95"/>
      <c r="I257" s="95"/>
      <c r="J257" s="95"/>
      <c r="K257" s="95"/>
      <c r="L257" s="95"/>
      <c r="M257" s="95"/>
      <c r="N257" s="97"/>
      <c r="O257" s="97"/>
      <c r="P257" s="97"/>
      <c r="Q257" s="92"/>
      <c r="R257" s="97"/>
      <c r="S257" s="97"/>
      <c r="T257" s="97"/>
      <c r="U257" s="98"/>
      <c r="V257" s="97"/>
      <c r="W257" s="99"/>
      <c r="X257" s="99"/>
      <c r="Y257" s="99"/>
      <c r="Z257" s="99"/>
      <c r="AA257" s="99"/>
    </row>
    <row r="258" spans="1:27" x14ac:dyDescent="0.3">
      <c r="A258" s="95"/>
      <c r="B258" s="95"/>
      <c r="C258" s="95"/>
      <c r="D258" s="96"/>
      <c r="E258" s="95"/>
      <c r="F258" s="95"/>
      <c r="G258" s="96"/>
      <c r="H258" s="95"/>
      <c r="I258" s="95"/>
      <c r="J258" s="95"/>
      <c r="K258" s="95"/>
      <c r="L258" s="95"/>
      <c r="M258" s="95"/>
      <c r="N258" s="97"/>
      <c r="O258" s="97"/>
      <c r="P258" s="97"/>
      <c r="Q258" s="92"/>
      <c r="R258" s="97"/>
      <c r="S258" s="97"/>
      <c r="T258" s="97"/>
      <c r="U258" s="98"/>
      <c r="V258" s="97"/>
      <c r="W258" s="99"/>
      <c r="X258" s="99"/>
      <c r="Y258" s="99"/>
      <c r="Z258" s="99"/>
      <c r="AA258" s="99"/>
    </row>
    <row r="259" spans="1:27" x14ac:dyDescent="0.3">
      <c r="A259" s="95"/>
      <c r="B259" s="95"/>
      <c r="C259" s="95"/>
      <c r="D259" s="96"/>
      <c r="E259" s="95"/>
      <c r="F259" s="95"/>
      <c r="G259" s="96"/>
      <c r="H259" s="95"/>
      <c r="I259" s="95"/>
      <c r="J259" s="95"/>
      <c r="K259" s="95"/>
      <c r="L259" s="95"/>
      <c r="M259" s="95"/>
      <c r="N259" s="97"/>
      <c r="O259" s="97"/>
      <c r="P259" s="97"/>
      <c r="Q259" s="92"/>
      <c r="R259" s="97"/>
      <c r="S259" s="97"/>
      <c r="T259" s="97"/>
      <c r="U259" s="98"/>
      <c r="V259" s="97"/>
      <c r="W259" s="99"/>
      <c r="X259" s="99"/>
      <c r="Y259" s="99"/>
      <c r="Z259" s="99"/>
      <c r="AA259" s="99"/>
    </row>
    <row r="260" spans="1:27" x14ac:dyDescent="0.3">
      <c r="A260" s="95"/>
      <c r="B260" s="95"/>
      <c r="C260" s="95"/>
      <c r="D260" s="96"/>
      <c r="E260" s="95"/>
      <c r="F260" s="95"/>
      <c r="G260" s="96"/>
      <c r="H260" s="95"/>
      <c r="I260" s="95"/>
      <c r="J260" s="95"/>
      <c r="K260" s="95"/>
      <c r="L260" s="95"/>
      <c r="M260" s="95"/>
      <c r="N260" s="97"/>
      <c r="O260" s="97"/>
      <c r="P260" s="97"/>
      <c r="Q260" s="92"/>
      <c r="R260" s="97"/>
      <c r="S260" s="97"/>
      <c r="T260" s="97"/>
      <c r="U260" s="98"/>
      <c r="V260" s="97"/>
      <c r="W260" s="99"/>
      <c r="X260" s="99"/>
      <c r="Y260" s="99"/>
      <c r="Z260" s="99"/>
      <c r="AA260" s="99"/>
    </row>
    <row r="261" spans="1:27" x14ac:dyDescent="0.3">
      <c r="A261" s="95"/>
      <c r="B261" s="95"/>
      <c r="C261" s="95"/>
      <c r="D261" s="96"/>
      <c r="E261" s="95"/>
      <c r="F261" s="95"/>
      <c r="G261" s="96"/>
      <c r="H261" s="95"/>
      <c r="I261" s="95"/>
      <c r="J261" s="95"/>
      <c r="K261" s="95"/>
      <c r="L261" s="95"/>
      <c r="M261" s="95"/>
      <c r="N261" s="97"/>
      <c r="O261" s="97"/>
      <c r="P261" s="97"/>
      <c r="Q261" s="92"/>
      <c r="R261" s="97"/>
      <c r="S261" s="97"/>
      <c r="T261" s="97"/>
      <c r="U261" s="98"/>
      <c r="V261" s="97"/>
      <c r="W261" s="99"/>
      <c r="X261" s="99"/>
      <c r="Y261" s="99"/>
      <c r="Z261" s="99"/>
      <c r="AA261" s="99"/>
    </row>
    <row r="262" spans="1:27" x14ac:dyDescent="0.3">
      <c r="A262" s="95"/>
      <c r="B262" s="95"/>
      <c r="C262" s="95"/>
      <c r="D262" s="96"/>
      <c r="E262" s="95"/>
      <c r="F262" s="95"/>
      <c r="G262" s="96"/>
      <c r="H262" s="95"/>
      <c r="I262" s="95"/>
      <c r="J262" s="95"/>
      <c r="K262" s="95"/>
      <c r="L262" s="95"/>
      <c r="M262" s="95"/>
      <c r="N262" s="97"/>
      <c r="O262" s="97"/>
      <c r="P262" s="97"/>
      <c r="Q262" s="92"/>
      <c r="R262" s="97"/>
      <c r="S262" s="97"/>
      <c r="T262" s="97"/>
      <c r="U262" s="98"/>
      <c r="V262" s="97"/>
      <c r="W262" s="99"/>
      <c r="X262" s="99"/>
      <c r="Y262" s="99"/>
      <c r="Z262" s="99"/>
      <c r="AA262" s="99"/>
    </row>
    <row r="263" spans="1:27" x14ac:dyDescent="0.3">
      <c r="A263" s="95"/>
      <c r="B263" s="95"/>
      <c r="C263" s="95"/>
      <c r="D263" s="96"/>
      <c r="E263" s="95"/>
      <c r="F263" s="95"/>
      <c r="G263" s="96"/>
      <c r="H263" s="95"/>
      <c r="I263" s="95"/>
      <c r="J263" s="95"/>
      <c r="K263" s="95"/>
      <c r="L263" s="95"/>
      <c r="M263" s="95"/>
      <c r="N263" s="97"/>
      <c r="O263" s="97"/>
      <c r="P263" s="97"/>
      <c r="Q263" s="92"/>
      <c r="R263" s="97"/>
      <c r="S263" s="97"/>
      <c r="T263" s="97"/>
      <c r="U263" s="98"/>
      <c r="V263" s="97"/>
      <c r="W263" s="99"/>
      <c r="X263" s="99"/>
      <c r="Y263" s="99"/>
      <c r="Z263" s="99"/>
      <c r="AA263" s="99"/>
    </row>
    <row r="264" spans="1:27" x14ac:dyDescent="0.3">
      <c r="A264" s="95"/>
      <c r="B264" s="95"/>
      <c r="C264" s="95"/>
      <c r="D264" s="96"/>
      <c r="E264" s="95"/>
      <c r="F264" s="95"/>
      <c r="G264" s="96"/>
      <c r="H264" s="95"/>
      <c r="I264" s="95"/>
      <c r="J264" s="95"/>
      <c r="K264" s="95"/>
      <c r="L264" s="95"/>
      <c r="M264" s="95"/>
      <c r="N264" s="97"/>
      <c r="O264" s="97"/>
      <c r="P264" s="97"/>
      <c r="Q264" s="92"/>
      <c r="R264" s="97"/>
      <c r="S264" s="97"/>
      <c r="T264" s="97"/>
      <c r="U264" s="98"/>
      <c r="V264" s="97"/>
      <c r="W264" s="99"/>
      <c r="X264" s="99"/>
      <c r="Y264" s="99"/>
      <c r="Z264" s="99"/>
      <c r="AA264" s="99"/>
    </row>
    <row r="265" spans="1:27" x14ac:dyDescent="0.3">
      <c r="A265" s="95"/>
      <c r="B265" s="95"/>
      <c r="C265" s="95"/>
      <c r="D265" s="96"/>
      <c r="E265" s="95"/>
      <c r="F265" s="95"/>
      <c r="G265" s="96"/>
      <c r="H265" s="95"/>
      <c r="I265" s="95"/>
      <c r="J265" s="95"/>
      <c r="K265" s="95"/>
      <c r="L265" s="95"/>
      <c r="M265" s="95"/>
      <c r="N265" s="97"/>
      <c r="O265" s="97"/>
      <c r="P265" s="97"/>
      <c r="Q265" s="92"/>
      <c r="R265" s="97"/>
      <c r="S265" s="97"/>
      <c r="T265" s="97"/>
      <c r="U265" s="98"/>
      <c r="V265" s="97"/>
      <c r="W265" s="99"/>
      <c r="X265" s="99"/>
      <c r="Y265" s="99"/>
      <c r="Z265" s="99"/>
      <c r="AA265" s="99"/>
    </row>
    <row r="266" spans="1:27" x14ac:dyDescent="0.3">
      <c r="A266" s="95"/>
      <c r="B266" s="95"/>
      <c r="C266" s="95"/>
      <c r="D266" s="96"/>
      <c r="E266" s="95"/>
      <c r="F266" s="95"/>
      <c r="G266" s="96"/>
      <c r="H266" s="95"/>
      <c r="I266" s="95"/>
      <c r="J266" s="95"/>
      <c r="K266" s="95"/>
      <c r="L266" s="95"/>
      <c r="M266" s="95"/>
      <c r="N266" s="97"/>
      <c r="O266" s="97"/>
      <c r="P266" s="97"/>
      <c r="Q266" s="92"/>
      <c r="R266" s="97"/>
      <c r="S266" s="97"/>
      <c r="T266" s="97"/>
      <c r="U266" s="98"/>
      <c r="V266" s="97"/>
      <c r="W266" s="99"/>
      <c r="X266" s="99"/>
      <c r="Y266" s="99"/>
      <c r="Z266" s="99"/>
      <c r="AA266" s="99"/>
    </row>
    <row r="267" spans="1:27" x14ac:dyDescent="0.3">
      <c r="A267" s="95"/>
      <c r="B267" s="95"/>
      <c r="C267" s="95"/>
      <c r="D267" s="96"/>
      <c r="E267" s="95"/>
      <c r="F267" s="95"/>
      <c r="G267" s="96"/>
      <c r="H267" s="95"/>
      <c r="I267" s="95"/>
      <c r="J267" s="95"/>
      <c r="K267" s="95"/>
      <c r="L267" s="95"/>
      <c r="M267" s="95"/>
      <c r="N267" s="97"/>
      <c r="O267" s="97"/>
      <c r="P267" s="97"/>
      <c r="Q267" s="92"/>
      <c r="R267" s="97"/>
      <c r="S267" s="97"/>
      <c r="T267" s="97"/>
      <c r="U267" s="98"/>
      <c r="V267" s="97"/>
      <c r="W267" s="99"/>
      <c r="X267" s="99"/>
      <c r="Y267" s="99"/>
      <c r="Z267" s="99"/>
      <c r="AA267" s="99"/>
    </row>
    <row r="268" spans="1:27" x14ac:dyDescent="0.3">
      <c r="A268" s="95"/>
      <c r="B268" s="95"/>
      <c r="C268" s="95"/>
      <c r="D268" s="96"/>
      <c r="E268" s="95"/>
      <c r="F268" s="95"/>
      <c r="G268" s="96"/>
      <c r="H268" s="95"/>
      <c r="I268" s="95"/>
      <c r="J268" s="95"/>
      <c r="K268" s="95"/>
      <c r="L268" s="95"/>
      <c r="M268" s="95"/>
      <c r="N268" s="97"/>
      <c r="O268" s="97"/>
      <c r="P268" s="97"/>
      <c r="Q268" s="92"/>
      <c r="R268" s="97"/>
      <c r="S268" s="97"/>
      <c r="T268" s="97"/>
      <c r="U268" s="98"/>
      <c r="V268" s="97"/>
      <c r="W268" s="99"/>
      <c r="X268" s="99"/>
      <c r="Y268" s="99"/>
      <c r="Z268" s="99"/>
      <c r="AA268" s="99"/>
    </row>
    <row r="269" spans="1:27" x14ac:dyDescent="0.3">
      <c r="A269" s="95"/>
      <c r="B269" s="95"/>
      <c r="C269" s="95"/>
      <c r="D269" s="96"/>
      <c r="E269" s="95"/>
      <c r="F269" s="95"/>
      <c r="G269" s="96"/>
      <c r="H269" s="95"/>
      <c r="I269" s="95"/>
      <c r="J269" s="95"/>
      <c r="K269" s="95"/>
      <c r="L269" s="95"/>
      <c r="M269" s="95"/>
      <c r="N269" s="97"/>
      <c r="O269" s="97"/>
      <c r="P269" s="97"/>
      <c r="Q269" s="92"/>
      <c r="R269" s="97"/>
      <c r="S269" s="97"/>
      <c r="T269" s="97"/>
      <c r="U269" s="98"/>
      <c r="V269" s="97"/>
      <c r="W269" s="99"/>
      <c r="X269" s="99"/>
      <c r="Y269" s="99"/>
      <c r="Z269" s="99"/>
      <c r="AA269" s="99"/>
    </row>
    <row r="270" spans="1:27" x14ac:dyDescent="0.3">
      <c r="A270" s="95"/>
      <c r="B270" s="95"/>
      <c r="C270" s="95"/>
      <c r="D270" s="96"/>
      <c r="E270" s="95"/>
      <c r="F270" s="95"/>
      <c r="G270" s="96"/>
      <c r="H270" s="95"/>
      <c r="I270" s="95"/>
      <c r="J270" s="95"/>
      <c r="K270" s="95"/>
      <c r="L270" s="95"/>
      <c r="M270" s="95"/>
      <c r="N270" s="97"/>
      <c r="O270" s="97"/>
      <c r="P270" s="97"/>
      <c r="Q270" s="92"/>
      <c r="R270" s="97"/>
      <c r="S270" s="97"/>
      <c r="T270" s="97"/>
      <c r="U270" s="98"/>
      <c r="V270" s="97"/>
      <c r="W270" s="99"/>
      <c r="X270" s="99"/>
      <c r="Y270" s="99"/>
      <c r="Z270" s="99"/>
      <c r="AA270" s="99"/>
    </row>
    <row r="271" spans="1:27" x14ac:dyDescent="0.3">
      <c r="A271" s="95"/>
      <c r="B271" s="95"/>
      <c r="C271" s="95"/>
      <c r="D271" s="96"/>
      <c r="E271" s="95"/>
      <c r="F271" s="95"/>
      <c r="G271" s="96"/>
      <c r="H271" s="95"/>
      <c r="I271" s="95"/>
      <c r="J271" s="95"/>
      <c r="K271" s="95"/>
      <c r="L271" s="95"/>
      <c r="M271" s="95"/>
      <c r="N271" s="97"/>
      <c r="O271" s="97"/>
      <c r="P271" s="97"/>
      <c r="Q271" s="92"/>
      <c r="R271" s="97"/>
      <c r="S271" s="97"/>
      <c r="T271" s="97"/>
      <c r="U271" s="98"/>
      <c r="V271" s="97"/>
      <c r="W271" s="99"/>
      <c r="X271" s="99"/>
      <c r="Y271" s="99"/>
      <c r="Z271" s="99"/>
      <c r="AA271" s="99"/>
    </row>
    <row r="272" spans="1:27" x14ac:dyDescent="0.3">
      <c r="A272" s="95"/>
      <c r="B272" s="95"/>
      <c r="C272" s="95"/>
      <c r="D272" s="96"/>
      <c r="E272" s="95"/>
      <c r="F272" s="95"/>
      <c r="G272" s="96"/>
      <c r="H272" s="95"/>
      <c r="I272" s="95"/>
      <c r="J272" s="95"/>
      <c r="K272" s="95"/>
      <c r="L272" s="95"/>
      <c r="M272" s="95"/>
      <c r="N272" s="97"/>
      <c r="O272" s="97"/>
      <c r="P272" s="97"/>
      <c r="Q272" s="92"/>
      <c r="R272" s="97"/>
      <c r="S272" s="97"/>
      <c r="T272" s="97"/>
      <c r="U272" s="98"/>
      <c r="V272" s="97"/>
      <c r="W272" s="99"/>
      <c r="X272" s="99"/>
      <c r="Y272" s="99"/>
      <c r="Z272" s="99"/>
      <c r="AA272" s="99"/>
    </row>
    <row r="273" spans="1:27" x14ac:dyDescent="0.3">
      <c r="A273" s="95"/>
      <c r="B273" s="95"/>
      <c r="C273" s="95"/>
      <c r="D273" s="96"/>
      <c r="E273" s="95"/>
      <c r="F273" s="95"/>
      <c r="G273" s="96"/>
      <c r="H273" s="95"/>
      <c r="I273" s="95"/>
      <c r="J273" s="95"/>
      <c r="K273" s="95"/>
      <c r="L273" s="95"/>
      <c r="M273" s="95"/>
      <c r="N273" s="97"/>
      <c r="O273" s="97"/>
      <c r="P273" s="97"/>
      <c r="Q273" s="92"/>
      <c r="R273" s="97"/>
      <c r="S273" s="97"/>
      <c r="T273" s="97"/>
      <c r="U273" s="98"/>
      <c r="V273" s="97"/>
      <c r="W273" s="99"/>
      <c r="X273" s="99"/>
      <c r="Y273" s="99"/>
      <c r="Z273" s="99"/>
      <c r="AA273" s="99"/>
    </row>
    <row r="274" spans="1:27" x14ac:dyDescent="0.3">
      <c r="A274" s="95"/>
      <c r="B274" s="95"/>
      <c r="C274" s="95"/>
      <c r="D274" s="96"/>
      <c r="E274" s="95"/>
      <c r="F274" s="95"/>
      <c r="G274" s="96"/>
      <c r="H274" s="95"/>
      <c r="I274" s="95"/>
      <c r="J274" s="95"/>
      <c r="K274" s="95"/>
      <c r="L274" s="95"/>
      <c r="M274" s="95"/>
      <c r="N274" s="97"/>
      <c r="O274" s="97"/>
      <c r="P274" s="97"/>
      <c r="Q274" s="92"/>
      <c r="R274" s="97"/>
      <c r="S274" s="97"/>
      <c r="T274" s="97"/>
      <c r="U274" s="98"/>
      <c r="V274" s="97"/>
      <c r="W274" s="99"/>
      <c r="X274" s="99"/>
      <c r="Y274" s="99"/>
      <c r="Z274" s="99"/>
      <c r="AA274" s="99"/>
    </row>
    <row r="275" spans="1:27" x14ac:dyDescent="0.3">
      <c r="A275" s="95"/>
      <c r="B275" s="95"/>
      <c r="C275" s="95"/>
      <c r="D275" s="96"/>
      <c r="E275" s="95"/>
      <c r="F275" s="95"/>
      <c r="G275" s="96"/>
      <c r="H275" s="95"/>
      <c r="I275" s="95"/>
      <c r="J275" s="95"/>
      <c r="K275" s="95"/>
      <c r="L275" s="95"/>
      <c r="M275" s="95"/>
      <c r="N275" s="97"/>
      <c r="O275" s="97"/>
      <c r="P275" s="97"/>
      <c r="Q275" s="92"/>
      <c r="R275" s="97"/>
      <c r="S275" s="97"/>
      <c r="T275" s="97"/>
      <c r="U275" s="98"/>
      <c r="V275" s="97"/>
      <c r="W275" s="99"/>
      <c r="X275" s="99"/>
      <c r="Y275" s="99"/>
      <c r="Z275" s="99"/>
      <c r="AA275" s="99"/>
    </row>
    <row r="276" spans="1:27" x14ac:dyDescent="0.3">
      <c r="A276" s="95"/>
      <c r="B276" s="95"/>
      <c r="C276" s="95"/>
      <c r="D276" s="96"/>
      <c r="E276" s="95"/>
      <c r="F276" s="95"/>
      <c r="G276" s="96"/>
      <c r="H276" s="95"/>
      <c r="I276" s="95"/>
      <c r="J276" s="95"/>
      <c r="K276" s="95"/>
      <c r="L276" s="95"/>
      <c r="M276" s="95"/>
      <c r="N276" s="97"/>
      <c r="O276" s="97"/>
      <c r="P276" s="97"/>
      <c r="Q276" s="92"/>
      <c r="R276" s="97"/>
      <c r="S276" s="97"/>
      <c r="T276" s="97"/>
      <c r="U276" s="98"/>
      <c r="V276" s="97"/>
      <c r="W276" s="99"/>
      <c r="X276" s="99"/>
      <c r="Y276" s="99"/>
      <c r="Z276" s="99"/>
      <c r="AA276" s="99"/>
    </row>
    <row r="277" spans="1:27" x14ac:dyDescent="0.3">
      <c r="A277" s="95"/>
      <c r="B277" s="95"/>
      <c r="C277" s="95"/>
      <c r="D277" s="96"/>
      <c r="E277" s="95"/>
      <c r="F277" s="95"/>
      <c r="G277" s="96"/>
      <c r="H277" s="95"/>
      <c r="I277" s="95"/>
      <c r="J277" s="95"/>
      <c r="K277" s="95"/>
      <c r="L277" s="95"/>
      <c r="M277" s="95"/>
      <c r="N277" s="97"/>
      <c r="O277" s="97"/>
      <c r="P277" s="97"/>
      <c r="Q277" s="92"/>
      <c r="R277" s="97"/>
      <c r="S277" s="97"/>
      <c r="T277" s="97"/>
      <c r="U277" s="98"/>
      <c r="V277" s="97"/>
      <c r="W277" s="99"/>
      <c r="X277" s="99"/>
      <c r="Y277" s="99"/>
      <c r="Z277" s="99"/>
      <c r="AA277" s="99"/>
    </row>
    <row r="278" spans="1:27" x14ac:dyDescent="0.3">
      <c r="A278" s="95"/>
      <c r="B278" s="95"/>
      <c r="C278" s="95"/>
      <c r="D278" s="96"/>
      <c r="E278" s="95"/>
      <c r="F278" s="95"/>
      <c r="G278" s="96"/>
      <c r="H278" s="95"/>
      <c r="I278" s="95"/>
      <c r="J278" s="95"/>
      <c r="K278" s="95"/>
      <c r="L278" s="95"/>
      <c r="M278" s="95"/>
      <c r="N278" s="97"/>
      <c r="O278" s="97"/>
      <c r="P278" s="97"/>
      <c r="Q278" s="92"/>
      <c r="R278" s="97"/>
      <c r="S278" s="97"/>
      <c r="T278" s="97"/>
      <c r="U278" s="98"/>
      <c r="V278" s="97"/>
      <c r="W278" s="99"/>
      <c r="X278" s="99"/>
      <c r="Y278" s="99"/>
      <c r="Z278" s="99"/>
      <c r="AA278" s="99"/>
    </row>
    <row r="279" spans="1:27" x14ac:dyDescent="0.3">
      <c r="A279" s="95"/>
      <c r="B279" s="95"/>
      <c r="C279" s="95"/>
      <c r="D279" s="96"/>
      <c r="E279" s="95"/>
      <c r="F279" s="95"/>
      <c r="G279" s="96"/>
      <c r="H279" s="95"/>
      <c r="I279" s="95"/>
      <c r="J279" s="95"/>
      <c r="K279" s="95"/>
      <c r="L279" s="95"/>
      <c r="M279" s="95"/>
      <c r="N279" s="97"/>
      <c r="O279" s="97"/>
      <c r="P279" s="97"/>
      <c r="Q279" s="92"/>
      <c r="R279" s="97"/>
      <c r="S279" s="97"/>
      <c r="T279" s="97"/>
      <c r="U279" s="98"/>
      <c r="V279" s="97"/>
      <c r="W279" s="99"/>
      <c r="X279" s="99"/>
      <c r="Y279" s="99"/>
      <c r="Z279" s="99"/>
      <c r="AA279" s="99"/>
    </row>
    <row r="280" spans="1:27" x14ac:dyDescent="0.3">
      <c r="A280" s="95"/>
      <c r="B280" s="95"/>
      <c r="C280" s="95"/>
      <c r="D280" s="96"/>
      <c r="E280" s="95"/>
      <c r="F280" s="95"/>
      <c r="G280" s="96"/>
      <c r="H280" s="95"/>
      <c r="I280" s="95"/>
      <c r="J280" s="95"/>
      <c r="K280" s="95"/>
      <c r="L280" s="95"/>
      <c r="M280" s="95"/>
      <c r="N280" s="97"/>
      <c r="O280" s="97"/>
      <c r="P280" s="97"/>
      <c r="Q280" s="92"/>
      <c r="R280" s="97"/>
      <c r="S280" s="97"/>
      <c r="T280" s="97"/>
      <c r="U280" s="98"/>
      <c r="V280" s="97"/>
      <c r="W280" s="99"/>
      <c r="X280" s="99"/>
      <c r="Y280" s="99"/>
      <c r="Z280" s="99"/>
      <c r="AA280" s="99"/>
    </row>
    <row r="281" spans="1:27" x14ac:dyDescent="0.3">
      <c r="A281" s="95"/>
      <c r="B281" s="95"/>
      <c r="C281" s="95"/>
      <c r="D281" s="96"/>
      <c r="E281" s="95"/>
      <c r="F281" s="95"/>
      <c r="G281" s="96"/>
      <c r="H281" s="95"/>
      <c r="I281" s="95"/>
      <c r="J281" s="95"/>
      <c r="K281" s="95"/>
      <c r="L281" s="95"/>
      <c r="M281" s="95"/>
      <c r="N281" s="97"/>
      <c r="O281" s="97"/>
      <c r="P281" s="97"/>
      <c r="Q281" s="92"/>
      <c r="R281" s="97"/>
      <c r="S281" s="97"/>
      <c r="T281" s="97"/>
      <c r="U281" s="98"/>
      <c r="V281" s="97"/>
      <c r="W281" s="99"/>
      <c r="X281" s="99"/>
      <c r="Y281" s="99"/>
      <c r="Z281" s="99"/>
      <c r="AA281" s="99"/>
    </row>
    <row r="282" spans="1:27" x14ac:dyDescent="0.3">
      <c r="A282" s="95"/>
      <c r="B282" s="95"/>
      <c r="C282" s="95"/>
      <c r="D282" s="96"/>
      <c r="E282" s="95"/>
      <c r="F282" s="95"/>
      <c r="G282" s="96"/>
      <c r="H282" s="95"/>
      <c r="I282" s="95"/>
      <c r="J282" s="95"/>
      <c r="K282" s="95"/>
      <c r="L282" s="95"/>
      <c r="M282" s="95"/>
      <c r="N282" s="97"/>
      <c r="O282" s="97"/>
      <c r="P282" s="97"/>
      <c r="Q282" s="92"/>
      <c r="R282" s="97"/>
      <c r="S282" s="97"/>
      <c r="T282" s="97"/>
      <c r="U282" s="98"/>
      <c r="V282" s="97"/>
      <c r="W282" s="99"/>
      <c r="X282" s="99"/>
      <c r="Y282" s="99"/>
      <c r="Z282" s="99"/>
      <c r="AA282" s="99"/>
    </row>
    <row r="283" spans="1:27" x14ac:dyDescent="0.3">
      <c r="A283" s="95"/>
      <c r="B283" s="95"/>
      <c r="C283" s="95"/>
      <c r="D283" s="96"/>
      <c r="E283" s="95"/>
      <c r="F283" s="95"/>
      <c r="G283" s="96"/>
      <c r="H283" s="95"/>
      <c r="I283" s="95"/>
      <c r="J283" s="95"/>
      <c r="K283" s="95"/>
      <c r="L283" s="95"/>
      <c r="M283" s="95"/>
      <c r="N283" s="97"/>
      <c r="O283" s="97"/>
      <c r="P283" s="97"/>
      <c r="Q283" s="92"/>
      <c r="R283" s="97"/>
      <c r="S283" s="97"/>
      <c r="T283" s="97"/>
      <c r="U283" s="98"/>
      <c r="V283" s="97"/>
      <c r="W283" s="99"/>
      <c r="X283" s="99"/>
      <c r="Y283" s="99"/>
      <c r="Z283" s="99"/>
      <c r="AA283" s="99"/>
    </row>
    <row r="284" spans="1:27" x14ac:dyDescent="0.3">
      <c r="A284" s="95"/>
      <c r="B284" s="95"/>
      <c r="C284" s="95"/>
      <c r="D284" s="96"/>
      <c r="E284" s="95"/>
      <c r="F284" s="95"/>
      <c r="G284" s="96"/>
      <c r="H284" s="95"/>
      <c r="I284" s="95"/>
      <c r="J284" s="95"/>
      <c r="K284" s="95"/>
      <c r="L284" s="95"/>
      <c r="M284" s="95"/>
      <c r="N284" s="97"/>
      <c r="O284" s="97"/>
      <c r="P284" s="97"/>
      <c r="Q284" s="92"/>
      <c r="R284" s="97"/>
      <c r="S284" s="97"/>
      <c r="T284" s="97"/>
      <c r="U284" s="98"/>
      <c r="V284" s="97"/>
      <c r="W284" s="99"/>
      <c r="X284" s="99"/>
      <c r="Y284" s="99"/>
      <c r="Z284" s="99"/>
      <c r="AA284" s="99"/>
    </row>
    <row r="285" spans="1:27" x14ac:dyDescent="0.3">
      <c r="A285" s="95"/>
      <c r="B285" s="95"/>
      <c r="C285" s="95"/>
      <c r="D285" s="96"/>
      <c r="E285" s="95"/>
      <c r="F285" s="95"/>
      <c r="G285" s="96"/>
      <c r="H285" s="95"/>
      <c r="I285" s="95"/>
      <c r="J285" s="95"/>
      <c r="K285" s="95"/>
      <c r="L285" s="95"/>
      <c r="M285" s="95"/>
      <c r="N285" s="97"/>
      <c r="O285" s="97"/>
      <c r="P285" s="97"/>
      <c r="Q285" s="92"/>
      <c r="R285" s="97"/>
      <c r="S285" s="97"/>
      <c r="T285" s="97"/>
      <c r="U285" s="98"/>
      <c r="V285" s="97"/>
      <c r="W285" s="99"/>
      <c r="X285" s="99"/>
      <c r="Y285" s="99"/>
      <c r="Z285" s="99"/>
      <c r="AA285" s="99"/>
    </row>
    <row r="286" spans="1:27" x14ac:dyDescent="0.3">
      <c r="A286" s="95"/>
      <c r="B286" s="95"/>
      <c r="C286" s="95"/>
      <c r="D286" s="96"/>
      <c r="E286" s="95"/>
      <c r="F286" s="95"/>
      <c r="G286" s="96"/>
      <c r="H286" s="95"/>
      <c r="I286" s="95"/>
      <c r="J286" s="95"/>
      <c r="K286" s="95"/>
      <c r="L286" s="95"/>
      <c r="M286" s="95"/>
      <c r="N286" s="97"/>
      <c r="O286" s="97"/>
      <c r="P286" s="97"/>
      <c r="Q286" s="92"/>
      <c r="R286" s="97"/>
      <c r="S286" s="97"/>
      <c r="T286" s="97"/>
      <c r="U286" s="98"/>
      <c r="V286" s="97"/>
      <c r="W286" s="99"/>
      <c r="X286" s="99"/>
      <c r="Y286" s="99"/>
      <c r="Z286" s="99"/>
      <c r="AA286" s="99"/>
    </row>
    <row r="287" spans="1:27" x14ac:dyDescent="0.3">
      <c r="A287" s="95"/>
      <c r="B287" s="95"/>
      <c r="C287" s="95"/>
      <c r="D287" s="96"/>
      <c r="E287" s="95"/>
      <c r="F287" s="95"/>
      <c r="G287" s="96"/>
      <c r="H287" s="95"/>
      <c r="I287" s="95"/>
      <c r="J287" s="95"/>
      <c r="K287" s="95"/>
      <c r="L287" s="95"/>
      <c r="M287" s="95"/>
      <c r="N287" s="97"/>
      <c r="O287" s="97"/>
      <c r="P287" s="97"/>
      <c r="Q287" s="92"/>
      <c r="R287" s="97"/>
      <c r="S287" s="97"/>
      <c r="T287" s="97"/>
      <c r="U287" s="98"/>
      <c r="V287" s="97"/>
      <c r="W287" s="99"/>
      <c r="X287" s="99"/>
      <c r="Y287" s="99"/>
      <c r="Z287" s="99"/>
      <c r="AA287" s="99"/>
    </row>
    <row r="288" spans="1:27" x14ac:dyDescent="0.3">
      <c r="A288" s="95"/>
      <c r="B288" s="95"/>
      <c r="C288" s="95"/>
      <c r="D288" s="96"/>
      <c r="E288" s="95"/>
      <c r="F288" s="95"/>
      <c r="G288" s="96"/>
      <c r="H288" s="95"/>
      <c r="I288" s="95"/>
      <c r="J288" s="95"/>
      <c r="K288" s="95"/>
      <c r="L288" s="95"/>
      <c r="M288" s="95"/>
      <c r="N288" s="97"/>
      <c r="O288" s="97"/>
      <c r="P288" s="97"/>
      <c r="Q288" s="92"/>
      <c r="R288" s="97"/>
      <c r="S288" s="97"/>
      <c r="T288" s="97"/>
      <c r="U288" s="98"/>
      <c r="V288" s="97"/>
      <c r="W288" s="99"/>
      <c r="X288" s="99"/>
      <c r="Y288" s="99"/>
      <c r="Z288" s="99"/>
      <c r="AA288" s="99"/>
    </row>
    <row r="289" spans="1:27" x14ac:dyDescent="0.3">
      <c r="A289" s="95"/>
      <c r="B289" s="95"/>
      <c r="C289" s="95"/>
      <c r="D289" s="96"/>
      <c r="E289" s="95"/>
      <c r="F289" s="95"/>
      <c r="G289" s="96"/>
      <c r="H289" s="95"/>
      <c r="I289" s="95"/>
      <c r="J289" s="95"/>
      <c r="K289" s="95"/>
      <c r="L289" s="95"/>
      <c r="M289" s="95"/>
      <c r="N289" s="97"/>
      <c r="O289" s="97"/>
      <c r="P289" s="97"/>
      <c r="Q289" s="92"/>
      <c r="R289" s="97"/>
      <c r="S289" s="97"/>
      <c r="T289" s="97"/>
      <c r="U289" s="98"/>
      <c r="V289" s="97"/>
      <c r="W289" s="99"/>
      <c r="X289" s="99"/>
      <c r="Y289" s="99"/>
      <c r="Z289" s="99"/>
      <c r="AA289" s="99"/>
    </row>
    <row r="290" spans="1:27" x14ac:dyDescent="0.3">
      <c r="A290" s="95"/>
      <c r="B290" s="95"/>
      <c r="C290" s="95"/>
      <c r="D290" s="96"/>
      <c r="E290" s="95"/>
      <c r="F290" s="95"/>
      <c r="G290" s="96"/>
      <c r="H290" s="95"/>
      <c r="I290" s="95"/>
      <c r="J290" s="95"/>
      <c r="K290" s="95"/>
      <c r="L290" s="95"/>
      <c r="M290" s="95"/>
      <c r="N290" s="97"/>
      <c r="O290" s="97"/>
      <c r="P290" s="97"/>
      <c r="Q290" s="92"/>
      <c r="R290" s="97"/>
      <c r="S290" s="97"/>
      <c r="T290" s="97"/>
      <c r="U290" s="98"/>
      <c r="V290" s="97"/>
      <c r="W290" s="99"/>
      <c r="X290" s="99"/>
      <c r="Y290" s="99"/>
      <c r="Z290" s="99"/>
      <c r="AA290" s="99"/>
    </row>
    <row r="291" spans="1:27" x14ac:dyDescent="0.3">
      <c r="A291" s="95"/>
      <c r="B291" s="95"/>
      <c r="C291" s="95"/>
      <c r="D291" s="96"/>
      <c r="E291" s="95"/>
      <c r="F291" s="95"/>
      <c r="G291" s="96"/>
      <c r="H291" s="95"/>
      <c r="I291" s="95"/>
      <c r="J291" s="95"/>
      <c r="K291" s="95"/>
      <c r="L291" s="95"/>
      <c r="M291" s="95"/>
      <c r="N291" s="97"/>
      <c r="O291" s="97"/>
      <c r="P291" s="97"/>
      <c r="Q291" s="92"/>
      <c r="R291" s="97"/>
      <c r="S291" s="97"/>
      <c r="T291" s="97"/>
      <c r="U291" s="98"/>
      <c r="V291" s="97"/>
      <c r="W291" s="99"/>
      <c r="X291" s="99"/>
      <c r="Y291" s="99"/>
      <c r="Z291" s="99"/>
      <c r="AA291" s="99"/>
    </row>
    <row r="292" spans="1:27" x14ac:dyDescent="0.3">
      <c r="A292" s="95"/>
      <c r="B292" s="95"/>
      <c r="C292" s="95"/>
      <c r="D292" s="96"/>
      <c r="E292" s="95"/>
      <c r="F292" s="95"/>
      <c r="G292" s="96"/>
      <c r="H292" s="95"/>
      <c r="I292" s="95"/>
      <c r="J292" s="95"/>
      <c r="K292" s="95"/>
      <c r="L292" s="95"/>
      <c r="M292" s="95"/>
      <c r="N292" s="97"/>
      <c r="O292" s="97"/>
      <c r="P292" s="97"/>
      <c r="Q292" s="92"/>
      <c r="R292" s="97"/>
      <c r="S292" s="97"/>
      <c r="T292" s="97"/>
      <c r="U292" s="98"/>
      <c r="V292" s="97"/>
      <c r="W292" s="99"/>
      <c r="X292" s="99"/>
      <c r="Y292" s="99"/>
      <c r="Z292" s="99"/>
      <c r="AA292" s="99"/>
    </row>
    <row r="293" spans="1:27" x14ac:dyDescent="0.3">
      <c r="A293" s="95"/>
      <c r="B293" s="95"/>
      <c r="C293" s="95"/>
      <c r="D293" s="96"/>
      <c r="E293" s="95"/>
      <c r="F293" s="95"/>
      <c r="G293" s="96"/>
      <c r="H293" s="95"/>
      <c r="I293" s="95"/>
      <c r="J293" s="95"/>
      <c r="K293" s="95"/>
      <c r="L293" s="95"/>
      <c r="M293" s="95"/>
      <c r="N293" s="97"/>
      <c r="O293" s="97"/>
      <c r="P293" s="97"/>
      <c r="Q293" s="92"/>
      <c r="R293" s="97"/>
      <c r="S293" s="97"/>
      <c r="T293" s="97"/>
      <c r="U293" s="98"/>
      <c r="V293" s="97"/>
      <c r="W293" s="99"/>
      <c r="X293" s="99"/>
      <c r="Y293" s="99"/>
      <c r="Z293" s="99"/>
      <c r="AA293" s="99"/>
    </row>
    <row r="294" spans="1:27" x14ac:dyDescent="0.3">
      <c r="A294" s="95"/>
      <c r="B294" s="95"/>
      <c r="C294" s="95"/>
      <c r="D294" s="96"/>
      <c r="E294" s="95"/>
      <c r="F294" s="95"/>
      <c r="G294" s="96"/>
      <c r="H294" s="95"/>
      <c r="I294" s="95"/>
      <c r="J294" s="95"/>
      <c r="K294" s="95"/>
      <c r="L294" s="95"/>
      <c r="M294" s="95"/>
      <c r="N294" s="97"/>
      <c r="O294" s="97"/>
      <c r="P294" s="97"/>
      <c r="Q294" s="92"/>
      <c r="R294" s="97"/>
      <c r="S294" s="97"/>
      <c r="T294" s="97"/>
      <c r="U294" s="98"/>
      <c r="V294" s="97"/>
      <c r="W294" s="99"/>
      <c r="X294" s="99"/>
      <c r="Y294" s="99"/>
      <c r="Z294" s="99"/>
      <c r="AA294" s="99"/>
    </row>
    <row r="295" spans="1:27" x14ac:dyDescent="0.3">
      <c r="A295" s="95"/>
      <c r="B295" s="95"/>
      <c r="C295" s="95"/>
      <c r="D295" s="96"/>
      <c r="E295" s="95"/>
      <c r="F295" s="95"/>
      <c r="G295" s="96"/>
      <c r="H295" s="95"/>
      <c r="I295" s="95"/>
      <c r="J295" s="95"/>
      <c r="K295" s="95"/>
      <c r="L295" s="95"/>
      <c r="M295" s="95"/>
      <c r="N295" s="97"/>
      <c r="O295" s="97"/>
      <c r="P295" s="97"/>
      <c r="Q295" s="92"/>
      <c r="R295" s="97"/>
      <c r="S295" s="97"/>
      <c r="T295" s="97"/>
      <c r="U295" s="98"/>
      <c r="V295" s="97"/>
      <c r="W295" s="99"/>
      <c r="X295" s="99"/>
      <c r="Y295" s="99"/>
      <c r="Z295" s="99"/>
      <c r="AA295" s="99"/>
    </row>
    <row r="296" spans="1:27" x14ac:dyDescent="0.3">
      <c r="A296" s="95"/>
      <c r="B296" s="95"/>
      <c r="C296" s="95"/>
      <c r="D296" s="96"/>
      <c r="E296" s="95"/>
      <c r="F296" s="95"/>
      <c r="G296" s="96"/>
      <c r="H296" s="95"/>
      <c r="I296" s="95"/>
      <c r="J296" s="95"/>
      <c r="K296" s="95"/>
      <c r="L296" s="95"/>
      <c r="M296" s="95"/>
      <c r="N296" s="97"/>
      <c r="O296" s="97"/>
      <c r="P296" s="97"/>
      <c r="Q296" s="92"/>
      <c r="R296" s="97"/>
      <c r="S296" s="97"/>
      <c r="T296" s="97"/>
      <c r="U296" s="98"/>
      <c r="V296" s="97"/>
      <c r="W296" s="99"/>
      <c r="X296" s="99"/>
      <c r="Y296" s="99"/>
      <c r="Z296" s="99"/>
      <c r="AA296" s="99"/>
    </row>
    <row r="297" spans="1:27" x14ac:dyDescent="0.3">
      <c r="A297" s="95"/>
      <c r="B297" s="95"/>
      <c r="C297" s="95"/>
      <c r="D297" s="96"/>
      <c r="E297" s="95"/>
      <c r="F297" s="95"/>
      <c r="G297" s="96"/>
      <c r="H297" s="95"/>
      <c r="I297" s="95"/>
      <c r="J297" s="95"/>
      <c r="K297" s="95"/>
      <c r="L297" s="95"/>
      <c r="M297" s="95"/>
      <c r="N297" s="97"/>
      <c r="O297" s="97"/>
      <c r="P297" s="97"/>
      <c r="Q297" s="92"/>
      <c r="R297" s="97"/>
      <c r="S297" s="97"/>
      <c r="T297" s="97"/>
      <c r="U297" s="98"/>
      <c r="V297" s="97"/>
      <c r="W297" s="99"/>
      <c r="X297" s="99"/>
      <c r="Y297" s="99"/>
      <c r="Z297" s="99"/>
      <c r="AA297" s="99"/>
    </row>
    <row r="298" spans="1:27" x14ac:dyDescent="0.3">
      <c r="A298" s="95"/>
      <c r="B298" s="95"/>
      <c r="C298" s="95"/>
      <c r="D298" s="96"/>
      <c r="E298" s="95"/>
      <c r="F298" s="95"/>
      <c r="G298" s="96"/>
      <c r="H298" s="95"/>
      <c r="I298" s="95"/>
      <c r="J298" s="95"/>
      <c r="K298" s="95"/>
      <c r="L298" s="95"/>
      <c r="M298" s="95"/>
      <c r="N298" s="97"/>
      <c r="O298" s="97"/>
      <c r="P298" s="97"/>
      <c r="Q298" s="92"/>
      <c r="R298" s="97"/>
      <c r="S298" s="97"/>
      <c r="T298" s="97"/>
      <c r="U298" s="98"/>
      <c r="V298" s="97"/>
      <c r="W298" s="99"/>
      <c r="X298" s="99"/>
      <c r="Y298" s="99"/>
      <c r="Z298" s="99"/>
      <c r="AA298" s="99"/>
    </row>
    <row r="299" spans="1:27" x14ac:dyDescent="0.3">
      <c r="A299" s="95"/>
      <c r="B299" s="95"/>
      <c r="C299" s="95"/>
      <c r="D299" s="96"/>
      <c r="E299" s="95"/>
      <c r="F299" s="95"/>
      <c r="G299" s="96"/>
      <c r="H299" s="95"/>
      <c r="I299" s="95"/>
      <c r="J299" s="95"/>
      <c r="K299" s="95"/>
      <c r="L299" s="95"/>
      <c r="M299" s="95"/>
      <c r="N299" s="97"/>
      <c r="O299" s="97"/>
      <c r="P299" s="97"/>
      <c r="Q299" s="92"/>
      <c r="R299" s="97"/>
      <c r="S299" s="97"/>
      <c r="T299" s="97"/>
      <c r="U299" s="98"/>
      <c r="V299" s="97"/>
      <c r="W299" s="99"/>
      <c r="X299" s="99"/>
      <c r="Y299" s="99"/>
      <c r="Z299" s="99"/>
      <c r="AA299" s="99"/>
    </row>
    <row r="300" spans="1:27" x14ac:dyDescent="0.3">
      <c r="A300" s="95"/>
      <c r="B300" s="95"/>
      <c r="C300" s="95"/>
      <c r="D300" s="96"/>
      <c r="E300" s="95"/>
      <c r="F300" s="95"/>
      <c r="G300" s="96"/>
      <c r="H300" s="95"/>
      <c r="I300" s="95"/>
      <c r="J300" s="95"/>
      <c r="K300" s="95"/>
      <c r="L300" s="95"/>
      <c r="M300" s="95"/>
      <c r="N300" s="97"/>
      <c r="O300" s="97"/>
      <c r="P300" s="97"/>
      <c r="Q300" s="92"/>
      <c r="R300" s="97"/>
      <c r="S300" s="97"/>
      <c r="T300" s="97"/>
      <c r="U300" s="98"/>
      <c r="V300" s="97"/>
      <c r="W300" s="99"/>
      <c r="X300" s="99"/>
      <c r="Y300" s="99"/>
      <c r="Z300" s="99"/>
      <c r="AA300" s="99"/>
    </row>
    <row r="301" spans="1:27" x14ac:dyDescent="0.3">
      <c r="A301" s="95"/>
      <c r="B301" s="95"/>
      <c r="C301" s="95"/>
      <c r="D301" s="96"/>
      <c r="E301" s="95"/>
      <c r="F301" s="95"/>
      <c r="G301" s="96"/>
      <c r="H301" s="95"/>
      <c r="I301" s="95"/>
      <c r="J301" s="95"/>
      <c r="K301" s="95"/>
      <c r="L301" s="95"/>
      <c r="M301" s="95"/>
      <c r="N301" s="97"/>
      <c r="O301" s="97"/>
      <c r="P301" s="97"/>
      <c r="Q301" s="92"/>
      <c r="R301" s="97"/>
      <c r="S301" s="97"/>
      <c r="T301" s="97"/>
      <c r="U301" s="98"/>
      <c r="V301" s="97"/>
      <c r="W301" s="99"/>
      <c r="X301" s="99"/>
      <c r="Y301" s="99"/>
      <c r="Z301" s="99"/>
      <c r="AA301" s="99"/>
    </row>
    <row r="302" spans="1:27" x14ac:dyDescent="0.3">
      <c r="A302" s="95"/>
      <c r="B302" s="95"/>
      <c r="C302" s="95"/>
      <c r="D302" s="96"/>
      <c r="E302" s="95"/>
      <c r="F302" s="95"/>
      <c r="G302" s="96"/>
      <c r="H302" s="95"/>
      <c r="I302" s="95"/>
      <c r="J302" s="95"/>
      <c r="K302" s="95"/>
      <c r="L302" s="95"/>
      <c r="M302" s="95"/>
      <c r="N302" s="97"/>
      <c r="O302" s="97"/>
      <c r="P302" s="97"/>
      <c r="Q302" s="92"/>
      <c r="R302" s="97"/>
      <c r="S302" s="97"/>
      <c r="T302" s="97"/>
      <c r="U302" s="98"/>
      <c r="V302" s="97"/>
      <c r="W302" s="99"/>
      <c r="X302" s="99"/>
      <c r="Y302" s="99"/>
      <c r="Z302" s="99"/>
      <c r="AA302" s="99"/>
    </row>
    <row r="303" spans="1:27" x14ac:dyDescent="0.3">
      <c r="A303" s="95"/>
      <c r="B303" s="95"/>
      <c r="C303" s="95"/>
      <c r="D303" s="96"/>
      <c r="E303" s="95"/>
      <c r="F303" s="95"/>
      <c r="G303" s="96"/>
      <c r="H303" s="95"/>
      <c r="I303" s="95"/>
      <c r="J303" s="95"/>
      <c r="K303" s="95"/>
      <c r="L303" s="95"/>
      <c r="M303" s="95"/>
      <c r="N303" s="97"/>
      <c r="O303" s="97"/>
      <c r="P303" s="97"/>
      <c r="Q303" s="92"/>
      <c r="R303" s="97"/>
      <c r="S303" s="97"/>
      <c r="T303" s="97"/>
      <c r="U303" s="98"/>
      <c r="V303" s="97"/>
      <c r="W303" s="99"/>
      <c r="X303" s="99"/>
      <c r="Y303" s="99"/>
      <c r="Z303" s="99"/>
      <c r="AA303" s="99"/>
    </row>
    <row r="304" spans="1:27" x14ac:dyDescent="0.3">
      <c r="A304" s="95"/>
      <c r="B304" s="95"/>
      <c r="C304" s="95"/>
      <c r="D304" s="96"/>
      <c r="E304" s="95"/>
      <c r="F304" s="95"/>
      <c r="G304" s="96"/>
      <c r="H304" s="95"/>
      <c r="I304" s="95"/>
      <c r="J304" s="95"/>
      <c r="K304" s="95"/>
      <c r="L304" s="95"/>
      <c r="M304" s="95"/>
      <c r="N304" s="97"/>
      <c r="O304" s="97"/>
      <c r="P304" s="97"/>
      <c r="Q304" s="92"/>
      <c r="R304" s="97"/>
      <c r="S304" s="97"/>
      <c r="T304" s="97"/>
      <c r="U304" s="98"/>
      <c r="V304" s="97"/>
      <c r="W304" s="99"/>
      <c r="X304" s="99"/>
      <c r="Y304" s="99"/>
      <c r="Z304" s="99"/>
      <c r="AA304" s="99"/>
    </row>
    <row r="305" spans="1:27" x14ac:dyDescent="0.3">
      <c r="A305" s="95"/>
      <c r="B305" s="95"/>
      <c r="C305" s="95"/>
      <c r="D305" s="96"/>
      <c r="E305" s="95"/>
      <c r="F305" s="95"/>
      <c r="G305" s="96"/>
      <c r="H305" s="95"/>
      <c r="I305" s="95"/>
      <c r="J305" s="95"/>
      <c r="K305" s="95"/>
      <c r="L305" s="95"/>
      <c r="M305" s="95"/>
      <c r="N305" s="97"/>
      <c r="O305" s="97"/>
      <c r="P305" s="97"/>
      <c r="Q305" s="92"/>
      <c r="R305" s="97"/>
      <c r="S305" s="97"/>
      <c r="T305" s="97"/>
      <c r="U305" s="98"/>
      <c r="V305" s="97"/>
      <c r="W305" s="99"/>
      <c r="X305" s="99"/>
      <c r="Y305" s="99"/>
      <c r="Z305" s="99"/>
      <c r="AA305" s="99"/>
    </row>
    <row r="306" spans="1:27" x14ac:dyDescent="0.3">
      <c r="A306" s="95"/>
      <c r="B306" s="95"/>
      <c r="C306" s="95"/>
      <c r="D306" s="96"/>
      <c r="E306" s="95"/>
      <c r="F306" s="95"/>
      <c r="G306" s="96"/>
      <c r="H306" s="95"/>
      <c r="I306" s="95"/>
      <c r="J306" s="95"/>
      <c r="K306" s="95"/>
      <c r="L306" s="95"/>
      <c r="M306" s="95"/>
      <c r="N306" s="97"/>
      <c r="O306" s="97"/>
      <c r="P306" s="97"/>
      <c r="Q306" s="92"/>
      <c r="R306" s="97"/>
      <c r="S306" s="97"/>
      <c r="T306" s="97"/>
      <c r="U306" s="98"/>
      <c r="V306" s="97"/>
      <c r="W306" s="99"/>
      <c r="X306" s="99"/>
      <c r="Y306" s="99"/>
      <c r="Z306" s="99"/>
      <c r="AA306" s="99"/>
    </row>
    <row r="307" spans="1:27" x14ac:dyDescent="0.3">
      <c r="A307" s="95"/>
      <c r="B307" s="95"/>
      <c r="C307" s="95"/>
      <c r="D307" s="96"/>
      <c r="E307" s="95"/>
      <c r="F307" s="95"/>
      <c r="G307" s="96"/>
      <c r="H307" s="95"/>
      <c r="I307" s="95"/>
      <c r="J307" s="95"/>
      <c r="K307" s="95"/>
      <c r="L307" s="95"/>
      <c r="M307" s="95"/>
      <c r="N307" s="97"/>
      <c r="O307" s="97"/>
      <c r="P307" s="97"/>
      <c r="Q307" s="92"/>
      <c r="R307" s="97"/>
      <c r="S307" s="97"/>
      <c r="T307" s="97"/>
      <c r="U307" s="98"/>
      <c r="V307" s="97"/>
      <c r="W307" s="99"/>
      <c r="X307" s="99"/>
      <c r="Y307" s="99"/>
      <c r="Z307" s="99"/>
      <c r="AA307" s="99"/>
    </row>
    <row r="308" spans="1:27" x14ac:dyDescent="0.3">
      <c r="A308" s="95"/>
      <c r="B308" s="95"/>
      <c r="C308" s="95"/>
      <c r="D308" s="96"/>
      <c r="E308" s="95"/>
      <c r="F308" s="95"/>
      <c r="G308" s="96"/>
      <c r="H308" s="95"/>
      <c r="I308" s="95"/>
      <c r="J308" s="95"/>
      <c r="K308" s="95"/>
      <c r="L308" s="95"/>
      <c r="M308" s="95"/>
      <c r="N308" s="97"/>
      <c r="O308" s="97"/>
      <c r="P308" s="97"/>
      <c r="Q308" s="92"/>
      <c r="R308" s="97"/>
      <c r="S308" s="97"/>
      <c r="T308" s="97"/>
      <c r="U308" s="98"/>
      <c r="V308" s="97"/>
      <c r="W308" s="99"/>
      <c r="X308" s="99"/>
      <c r="Y308" s="99"/>
      <c r="Z308" s="99"/>
      <c r="AA308" s="99"/>
    </row>
    <row r="309" spans="1:27" x14ac:dyDescent="0.3">
      <c r="A309" s="95"/>
      <c r="B309" s="95"/>
      <c r="C309" s="95"/>
      <c r="D309" s="96"/>
      <c r="E309" s="95"/>
      <c r="F309" s="95"/>
      <c r="G309" s="96"/>
      <c r="H309" s="95"/>
      <c r="I309" s="95"/>
      <c r="J309" s="95"/>
      <c r="K309" s="95"/>
      <c r="L309" s="95"/>
      <c r="M309" s="95"/>
      <c r="N309" s="97"/>
      <c r="O309" s="97"/>
      <c r="P309" s="97"/>
      <c r="Q309" s="92"/>
      <c r="R309" s="97"/>
      <c r="S309" s="97"/>
      <c r="T309" s="97"/>
      <c r="U309" s="98"/>
      <c r="V309" s="97"/>
      <c r="W309" s="99"/>
      <c r="X309" s="99"/>
      <c r="Y309" s="99"/>
      <c r="Z309" s="99"/>
      <c r="AA309" s="99"/>
    </row>
    <row r="310" spans="1:27" x14ac:dyDescent="0.3">
      <c r="A310" s="95"/>
      <c r="B310" s="95"/>
      <c r="C310" s="95"/>
      <c r="D310" s="96"/>
      <c r="E310" s="95"/>
      <c r="F310" s="95"/>
      <c r="G310" s="96"/>
      <c r="H310" s="95"/>
      <c r="I310" s="95"/>
      <c r="J310" s="95"/>
      <c r="K310" s="95"/>
      <c r="L310" s="95"/>
      <c r="M310" s="95"/>
      <c r="N310" s="97"/>
      <c r="O310" s="97"/>
      <c r="P310" s="97"/>
      <c r="Q310" s="92"/>
      <c r="R310" s="97"/>
      <c r="S310" s="97"/>
      <c r="T310" s="97"/>
      <c r="U310" s="98"/>
      <c r="V310" s="97"/>
      <c r="W310" s="99"/>
      <c r="X310" s="99"/>
      <c r="Y310" s="99"/>
      <c r="Z310" s="99"/>
      <c r="AA310" s="99"/>
    </row>
    <row r="311" spans="1:27" x14ac:dyDescent="0.3">
      <c r="A311" s="95"/>
      <c r="B311" s="95"/>
      <c r="C311" s="95"/>
      <c r="D311" s="96"/>
      <c r="E311" s="95"/>
      <c r="F311" s="95"/>
      <c r="G311" s="96"/>
      <c r="H311" s="95"/>
      <c r="I311" s="95"/>
      <c r="J311" s="95"/>
      <c r="K311" s="95"/>
      <c r="L311" s="95"/>
      <c r="M311" s="95"/>
      <c r="N311" s="97"/>
      <c r="O311" s="97"/>
      <c r="P311" s="97"/>
      <c r="Q311" s="92"/>
      <c r="R311" s="97"/>
      <c r="S311" s="97"/>
      <c r="T311" s="97"/>
      <c r="U311" s="98"/>
      <c r="V311" s="97"/>
      <c r="W311" s="99"/>
      <c r="X311" s="99"/>
      <c r="Y311" s="99"/>
      <c r="Z311" s="99"/>
      <c r="AA311" s="99"/>
    </row>
    <row r="312" spans="1:27" x14ac:dyDescent="0.3">
      <c r="A312" s="95"/>
      <c r="B312" s="95"/>
      <c r="C312" s="95"/>
      <c r="D312" s="96"/>
      <c r="E312" s="95"/>
      <c r="F312" s="95"/>
      <c r="G312" s="96"/>
      <c r="H312" s="95"/>
      <c r="I312" s="95"/>
      <c r="J312" s="95"/>
      <c r="K312" s="95"/>
      <c r="L312" s="95"/>
      <c r="M312" s="95"/>
      <c r="N312" s="97"/>
      <c r="O312" s="97"/>
      <c r="P312" s="97"/>
      <c r="Q312" s="92"/>
      <c r="R312" s="97"/>
      <c r="S312" s="97"/>
      <c r="T312" s="97"/>
      <c r="U312" s="98"/>
      <c r="V312" s="97"/>
      <c r="W312" s="99"/>
      <c r="X312" s="99"/>
      <c r="Y312" s="99"/>
      <c r="Z312" s="99"/>
      <c r="AA312" s="99"/>
    </row>
    <row r="313" spans="1:27" x14ac:dyDescent="0.3">
      <c r="A313" s="95"/>
      <c r="B313" s="95"/>
      <c r="C313" s="95"/>
      <c r="D313" s="96"/>
      <c r="E313" s="95"/>
      <c r="F313" s="95"/>
      <c r="G313" s="96"/>
      <c r="H313" s="95"/>
      <c r="I313" s="95"/>
      <c r="J313" s="95"/>
      <c r="K313" s="95"/>
      <c r="L313" s="95"/>
      <c r="M313" s="95"/>
      <c r="N313" s="97"/>
      <c r="O313" s="97"/>
      <c r="P313" s="97"/>
      <c r="Q313" s="92"/>
      <c r="R313" s="97"/>
      <c r="S313" s="97"/>
      <c r="T313" s="97"/>
      <c r="U313" s="98"/>
      <c r="V313" s="97"/>
      <c r="W313" s="99"/>
      <c r="X313" s="99"/>
      <c r="Y313" s="99"/>
      <c r="Z313" s="99"/>
      <c r="AA313" s="99"/>
    </row>
    <row r="314" spans="1:27" x14ac:dyDescent="0.3">
      <c r="A314" s="95"/>
      <c r="B314" s="95"/>
      <c r="C314" s="95"/>
      <c r="D314" s="96"/>
      <c r="E314" s="95"/>
      <c r="F314" s="95"/>
      <c r="G314" s="96"/>
      <c r="H314" s="95"/>
      <c r="I314" s="95"/>
      <c r="J314" s="95"/>
      <c r="K314" s="95"/>
      <c r="L314" s="95"/>
      <c r="M314" s="95"/>
      <c r="N314" s="97"/>
      <c r="O314" s="97"/>
      <c r="P314" s="97"/>
      <c r="Q314" s="92"/>
      <c r="R314" s="97"/>
      <c r="S314" s="97"/>
      <c r="T314" s="97"/>
      <c r="U314" s="98"/>
      <c r="V314" s="97"/>
      <c r="W314" s="99"/>
      <c r="X314" s="99"/>
      <c r="Y314" s="99"/>
      <c r="Z314" s="99"/>
      <c r="AA314" s="99"/>
    </row>
    <row r="315" spans="1:27" x14ac:dyDescent="0.3">
      <c r="A315" s="95"/>
      <c r="B315" s="95"/>
      <c r="C315" s="95"/>
      <c r="D315" s="96"/>
      <c r="E315" s="95"/>
      <c r="F315" s="95"/>
      <c r="G315" s="96"/>
      <c r="H315" s="95"/>
      <c r="I315" s="95"/>
      <c r="J315" s="95"/>
      <c r="K315" s="95"/>
      <c r="L315" s="95"/>
      <c r="M315" s="95"/>
      <c r="N315" s="97"/>
      <c r="O315" s="97"/>
      <c r="P315" s="97"/>
      <c r="Q315" s="92"/>
      <c r="R315" s="97"/>
      <c r="S315" s="97"/>
      <c r="T315" s="97"/>
      <c r="U315" s="98"/>
      <c r="V315" s="97"/>
      <c r="W315" s="99"/>
      <c r="X315" s="99"/>
      <c r="Y315" s="99"/>
      <c r="Z315" s="99"/>
      <c r="AA315" s="99"/>
    </row>
    <row r="316" spans="1:27" x14ac:dyDescent="0.3">
      <c r="A316" s="95"/>
      <c r="B316" s="95"/>
      <c r="C316" s="95"/>
      <c r="D316" s="96"/>
      <c r="E316" s="95"/>
      <c r="F316" s="95"/>
      <c r="G316" s="96"/>
      <c r="H316" s="95"/>
      <c r="I316" s="95"/>
      <c r="J316" s="95"/>
      <c r="K316" s="95"/>
      <c r="L316" s="95"/>
      <c r="M316" s="95"/>
      <c r="N316" s="97"/>
      <c r="O316" s="97"/>
      <c r="P316" s="97"/>
      <c r="Q316" s="92"/>
      <c r="R316" s="97"/>
      <c r="S316" s="97"/>
      <c r="T316" s="97"/>
      <c r="U316" s="98"/>
      <c r="V316" s="97"/>
      <c r="W316" s="99"/>
      <c r="X316" s="99"/>
      <c r="Y316" s="99"/>
      <c r="Z316" s="99"/>
      <c r="AA316" s="99"/>
    </row>
    <row r="317" spans="1:27" x14ac:dyDescent="0.3">
      <c r="A317" s="95"/>
      <c r="B317" s="95"/>
      <c r="C317" s="95"/>
      <c r="D317" s="96"/>
      <c r="E317" s="95"/>
      <c r="F317" s="95"/>
      <c r="G317" s="96"/>
      <c r="H317" s="95"/>
      <c r="I317" s="95"/>
      <c r="J317" s="95"/>
      <c r="K317" s="95"/>
      <c r="L317" s="95"/>
      <c r="M317" s="95"/>
      <c r="N317" s="97"/>
      <c r="O317" s="97"/>
      <c r="P317" s="97"/>
      <c r="Q317" s="92"/>
      <c r="R317" s="97"/>
      <c r="S317" s="97"/>
      <c r="T317" s="97"/>
      <c r="U317" s="98"/>
      <c r="V317" s="97"/>
      <c r="W317" s="99"/>
      <c r="X317" s="99"/>
      <c r="Y317" s="99"/>
      <c r="Z317" s="99"/>
      <c r="AA317" s="99"/>
    </row>
    <row r="318" spans="1:27" x14ac:dyDescent="0.3">
      <c r="A318" s="95"/>
      <c r="B318" s="95"/>
      <c r="C318" s="95"/>
      <c r="D318" s="96"/>
      <c r="E318" s="95"/>
      <c r="F318" s="95"/>
      <c r="G318" s="96"/>
      <c r="H318" s="95"/>
      <c r="I318" s="95"/>
      <c r="J318" s="95"/>
      <c r="K318" s="95"/>
      <c r="L318" s="95"/>
      <c r="M318" s="95"/>
      <c r="N318" s="97"/>
      <c r="O318" s="97"/>
      <c r="P318" s="97"/>
      <c r="Q318" s="92"/>
      <c r="R318" s="97"/>
      <c r="S318" s="97"/>
      <c r="T318" s="97"/>
      <c r="U318" s="98"/>
      <c r="V318" s="97"/>
      <c r="W318" s="99"/>
      <c r="X318" s="99"/>
      <c r="Y318" s="99"/>
      <c r="Z318" s="99"/>
      <c r="AA318" s="99"/>
    </row>
    <row r="319" spans="1:27" x14ac:dyDescent="0.3">
      <c r="A319" s="95"/>
      <c r="B319" s="95"/>
      <c r="C319" s="95"/>
      <c r="D319" s="96"/>
      <c r="E319" s="95"/>
      <c r="F319" s="95"/>
      <c r="G319" s="96"/>
      <c r="H319" s="95"/>
      <c r="I319" s="95"/>
      <c r="J319" s="95"/>
      <c r="K319" s="95"/>
      <c r="L319" s="95"/>
      <c r="M319" s="95"/>
      <c r="N319" s="97"/>
      <c r="O319" s="97"/>
      <c r="P319" s="97"/>
      <c r="Q319" s="92"/>
      <c r="R319" s="97"/>
      <c r="S319" s="97"/>
      <c r="T319" s="97"/>
      <c r="U319" s="98"/>
      <c r="V319" s="97"/>
      <c r="W319" s="99"/>
      <c r="X319" s="99"/>
      <c r="Y319" s="99"/>
      <c r="Z319" s="99"/>
      <c r="AA319" s="99"/>
    </row>
    <row r="320" spans="1:27" x14ac:dyDescent="0.3">
      <c r="A320" s="95"/>
      <c r="B320" s="95"/>
      <c r="C320" s="95"/>
      <c r="D320" s="96"/>
      <c r="E320" s="95"/>
      <c r="F320" s="95"/>
      <c r="G320" s="96"/>
      <c r="H320" s="95"/>
      <c r="I320" s="95"/>
      <c r="J320" s="95"/>
      <c r="K320" s="95"/>
      <c r="L320" s="95"/>
      <c r="M320" s="95"/>
      <c r="N320" s="97"/>
      <c r="O320" s="97"/>
      <c r="P320" s="97"/>
      <c r="Q320" s="92"/>
      <c r="R320" s="97"/>
      <c r="S320" s="97"/>
      <c r="T320" s="97"/>
      <c r="U320" s="98"/>
      <c r="V320" s="97"/>
      <c r="W320" s="99"/>
      <c r="X320" s="99"/>
      <c r="Y320" s="99"/>
      <c r="Z320" s="99"/>
      <c r="AA320" s="99"/>
    </row>
    <row r="321" spans="1:27" x14ac:dyDescent="0.3">
      <c r="A321" s="95"/>
      <c r="B321" s="95"/>
      <c r="C321" s="95"/>
      <c r="D321" s="96"/>
      <c r="E321" s="95"/>
      <c r="F321" s="95"/>
      <c r="G321" s="96"/>
      <c r="H321" s="95"/>
      <c r="I321" s="95"/>
      <c r="J321" s="95"/>
      <c r="K321" s="95"/>
      <c r="L321" s="95"/>
      <c r="M321" s="95"/>
      <c r="N321" s="97"/>
      <c r="O321" s="97"/>
      <c r="P321" s="97"/>
      <c r="Q321" s="92"/>
      <c r="R321" s="97"/>
      <c r="S321" s="97"/>
      <c r="T321" s="97"/>
      <c r="U321" s="98"/>
      <c r="V321" s="97"/>
      <c r="W321" s="99"/>
      <c r="X321" s="99"/>
      <c r="Y321" s="99"/>
      <c r="Z321" s="99"/>
      <c r="AA321" s="99"/>
    </row>
    <row r="322" spans="1:27" x14ac:dyDescent="0.3">
      <c r="A322" s="95"/>
      <c r="B322" s="95"/>
      <c r="C322" s="95"/>
      <c r="D322" s="96"/>
      <c r="E322" s="95"/>
      <c r="F322" s="95"/>
      <c r="G322" s="96"/>
      <c r="H322" s="95"/>
      <c r="I322" s="95"/>
      <c r="J322" s="95"/>
      <c r="K322" s="95"/>
      <c r="L322" s="95"/>
      <c r="M322" s="95"/>
      <c r="N322" s="97"/>
      <c r="O322" s="97"/>
      <c r="P322" s="97"/>
      <c r="Q322" s="92"/>
      <c r="R322" s="97"/>
      <c r="S322" s="97"/>
      <c r="T322" s="97"/>
      <c r="U322" s="98"/>
      <c r="V322" s="97"/>
      <c r="W322" s="99"/>
      <c r="X322" s="99"/>
      <c r="Y322" s="99"/>
      <c r="Z322" s="99"/>
      <c r="AA322" s="99"/>
    </row>
    <row r="323" spans="1:27" x14ac:dyDescent="0.3">
      <c r="A323" s="95"/>
      <c r="B323" s="95"/>
      <c r="C323" s="95"/>
      <c r="D323" s="96"/>
      <c r="E323" s="95"/>
      <c r="F323" s="95"/>
      <c r="G323" s="96"/>
      <c r="H323" s="95"/>
      <c r="I323" s="95"/>
      <c r="J323" s="95"/>
      <c r="K323" s="95"/>
      <c r="L323" s="95"/>
      <c r="M323" s="95"/>
      <c r="N323" s="97"/>
      <c r="O323" s="97"/>
      <c r="P323" s="97"/>
      <c r="Q323" s="92"/>
      <c r="R323" s="97"/>
      <c r="S323" s="97"/>
      <c r="T323" s="97"/>
      <c r="U323" s="98"/>
      <c r="V323" s="97"/>
      <c r="W323" s="99"/>
      <c r="X323" s="99"/>
      <c r="Y323" s="99"/>
      <c r="Z323" s="99"/>
      <c r="AA323" s="99"/>
    </row>
    <row r="324" spans="1:27" x14ac:dyDescent="0.3">
      <c r="A324" s="95"/>
      <c r="B324" s="95"/>
      <c r="C324" s="95"/>
      <c r="D324" s="96"/>
      <c r="E324" s="95"/>
      <c r="F324" s="95"/>
      <c r="G324" s="96"/>
      <c r="H324" s="95"/>
      <c r="I324" s="95"/>
      <c r="J324" s="95"/>
      <c r="K324" s="95"/>
      <c r="L324" s="95"/>
      <c r="M324" s="95"/>
      <c r="N324" s="97"/>
      <c r="O324" s="97"/>
      <c r="P324" s="97"/>
      <c r="Q324" s="92"/>
      <c r="R324" s="97"/>
      <c r="S324" s="97"/>
      <c r="T324" s="97"/>
      <c r="U324" s="98"/>
      <c r="V324" s="97"/>
      <c r="W324" s="99"/>
      <c r="X324" s="99"/>
      <c r="Y324" s="99"/>
      <c r="Z324" s="99"/>
      <c r="AA324" s="99"/>
    </row>
    <row r="325" spans="1:27" x14ac:dyDescent="0.3">
      <c r="A325" s="95"/>
      <c r="B325" s="95"/>
      <c r="C325" s="95"/>
      <c r="D325" s="96"/>
      <c r="E325" s="95"/>
      <c r="F325" s="95"/>
      <c r="G325" s="96"/>
      <c r="H325" s="95"/>
      <c r="I325" s="95"/>
      <c r="J325" s="95"/>
      <c r="K325" s="95"/>
      <c r="L325" s="95"/>
      <c r="M325" s="95"/>
      <c r="N325" s="97"/>
      <c r="O325" s="97"/>
      <c r="P325" s="97"/>
      <c r="Q325" s="92"/>
      <c r="R325" s="97"/>
      <c r="S325" s="97"/>
      <c r="T325" s="97"/>
      <c r="U325" s="98"/>
      <c r="V325" s="97"/>
      <c r="W325" s="99"/>
      <c r="X325" s="99"/>
      <c r="Y325" s="99"/>
      <c r="Z325" s="99"/>
      <c r="AA325" s="99"/>
    </row>
    <row r="326" spans="1:27" x14ac:dyDescent="0.3">
      <c r="A326" s="95"/>
      <c r="B326" s="95"/>
      <c r="C326" s="95"/>
      <c r="D326" s="96"/>
      <c r="E326" s="95"/>
      <c r="F326" s="95"/>
      <c r="G326" s="96"/>
      <c r="H326" s="95"/>
      <c r="I326" s="95"/>
      <c r="J326" s="95"/>
      <c r="K326" s="95"/>
      <c r="L326" s="95"/>
      <c r="M326" s="95"/>
      <c r="N326" s="97"/>
      <c r="O326" s="97"/>
      <c r="P326" s="97"/>
      <c r="Q326" s="92"/>
      <c r="R326" s="97"/>
      <c r="S326" s="97"/>
      <c r="T326" s="97"/>
      <c r="U326" s="98"/>
      <c r="V326" s="97"/>
      <c r="W326" s="99"/>
      <c r="X326" s="99"/>
      <c r="Y326" s="99"/>
      <c r="Z326" s="99"/>
      <c r="AA326" s="99"/>
    </row>
    <row r="327" spans="1:27" x14ac:dyDescent="0.3">
      <c r="A327" s="95"/>
      <c r="B327" s="95"/>
      <c r="C327" s="95"/>
      <c r="D327" s="96"/>
      <c r="E327" s="95"/>
      <c r="F327" s="95"/>
      <c r="G327" s="96"/>
      <c r="H327" s="95"/>
      <c r="I327" s="95"/>
      <c r="J327" s="95"/>
      <c r="K327" s="95"/>
      <c r="L327" s="95"/>
      <c r="M327" s="95"/>
      <c r="N327" s="97"/>
      <c r="O327" s="97"/>
      <c r="P327" s="97"/>
      <c r="Q327" s="92"/>
      <c r="R327" s="97"/>
      <c r="S327" s="97"/>
      <c r="T327" s="97"/>
      <c r="U327" s="98"/>
      <c r="V327" s="97"/>
      <c r="W327" s="99"/>
      <c r="X327" s="99"/>
      <c r="Y327" s="99"/>
      <c r="Z327" s="99"/>
      <c r="AA327" s="99"/>
    </row>
    <row r="328" spans="1:27" x14ac:dyDescent="0.3">
      <c r="A328" s="95"/>
      <c r="B328" s="95"/>
      <c r="C328" s="95"/>
      <c r="D328" s="96"/>
      <c r="E328" s="95"/>
      <c r="F328" s="95"/>
      <c r="G328" s="96"/>
      <c r="H328" s="95"/>
      <c r="I328" s="95"/>
      <c r="J328" s="95"/>
      <c r="K328" s="95"/>
      <c r="L328" s="95"/>
      <c r="M328" s="95"/>
      <c r="N328" s="97"/>
      <c r="O328" s="97"/>
      <c r="P328" s="97"/>
      <c r="Q328" s="92"/>
      <c r="R328" s="97"/>
      <c r="S328" s="97"/>
      <c r="T328" s="97"/>
      <c r="U328" s="98"/>
      <c r="V328" s="97"/>
      <c r="W328" s="99"/>
      <c r="X328" s="99"/>
      <c r="Y328" s="99"/>
      <c r="Z328" s="99"/>
      <c r="AA328" s="99"/>
    </row>
    <row r="329" spans="1:27" x14ac:dyDescent="0.3">
      <c r="A329" s="95"/>
      <c r="B329" s="95"/>
      <c r="C329" s="95"/>
      <c r="D329" s="96"/>
      <c r="E329" s="95"/>
      <c r="F329" s="95"/>
      <c r="G329" s="96"/>
      <c r="H329" s="95"/>
      <c r="I329" s="95"/>
      <c r="J329" s="95"/>
      <c r="K329" s="95"/>
      <c r="L329" s="95"/>
      <c r="M329" s="95"/>
      <c r="N329" s="97"/>
      <c r="O329" s="97"/>
      <c r="P329" s="97"/>
      <c r="Q329" s="92"/>
      <c r="R329" s="97"/>
      <c r="S329" s="97"/>
      <c r="T329" s="97"/>
      <c r="U329" s="98"/>
      <c r="V329" s="97"/>
      <c r="W329" s="99"/>
      <c r="X329" s="99"/>
      <c r="Y329" s="99"/>
      <c r="Z329" s="99"/>
      <c r="AA329" s="99"/>
    </row>
    <row r="330" spans="1:27" x14ac:dyDescent="0.3">
      <c r="A330" s="95"/>
      <c r="B330" s="95"/>
      <c r="C330" s="95"/>
      <c r="D330" s="96"/>
      <c r="E330" s="95"/>
      <c r="F330" s="95"/>
      <c r="G330" s="96"/>
      <c r="H330" s="95"/>
      <c r="I330" s="95"/>
      <c r="J330" s="95"/>
      <c r="K330" s="95"/>
      <c r="L330" s="95"/>
      <c r="M330" s="95"/>
      <c r="N330" s="97"/>
      <c r="O330" s="97"/>
      <c r="P330" s="97"/>
      <c r="Q330" s="92"/>
      <c r="R330" s="97"/>
      <c r="S330" s="97"/>
      <c r="T330" s="97"/>
      <c r="U330" s="98"/>
      <c r="V330" s="97"/>
      <c r="W330" s="99"/>
      <c r="X330" s="99"/>
      <c r="Y330" s="99"/>
      <c r="Z330" s="99"/>
      <c r="AA330" s="99"/>
    </row>
    <row r="331" spans="1:27" x14ac:dyDescent="0.3">
      <c r="A331" s="95"/>
      <c r="B331" s="95"/>
      <c r="C331" s="95"/>
      <c r="D331" s="96"/>
      <c r="E331" s="95"/>
      <c r="F331" s="95"/>
      <c r="G331" s="96"/>
      <c r="H331" s="95"/>
      <c r="I331" s="95"/>
      <c r="J331" s="95"/>
      <c r="K331" s="95"/>
      <c r="L331" s="95"/>
      <c r="M331" s="95"/>
      <c r="N331" s="97"/>
      <c r="O331" s="97"/>
      <c r="P331" s="97"/>
      <c r="Q331" s="92"/>
      <c r="R331" s="97"/>
      <c r="S331" s="97"/>
      <c r="T331" s="97"/>
      <c r="U331" s="98"/>
      <c r="V331" s="97"/>
      <c r="W331" s="99"/>
      <c r="X331" s="99"/>
      <c r="Y331" s="99"/>
      <c r="Z331" s="99"/>
      <c r="AA331" s="99"/>
    </row>
    <row r="332" spans="1:27" x14ac:dyDescent="0.3">
      <c r="A332" s="95"/>
      <c r="B332" s="95"/>
      <c r="C332" s="95"/>
      <c r="D332" s="96"/>
      <c r="E332" s="95"/>
      <c r="F332" s="95"/>
      <c r="G332" s="96"/>
      <c r="H332" s="95"/>
      <c r="I332" s="95"/>
      <c r="J332" s="95"/>
      <c r="K332" s="95"/>
      <c r="L332" s="95"/>
      <c r="M332" s="95"/>
      <c r="N332" s="97"/>
      <c r="O332" s="97"/>
      <c r="P332" s="97"/>
      <c r="Q332" s="92"/>
      <c r="R332" s="97"/>
      <c r="S332" s="97"/>
      <c r="T332" s="97"/>
      <c r="U332" s="98"/>
      <c r="V332" s="97"/>
      <c r="W332" s="99"/>
      <c r="X332" s="99"/>
      <c r="Y332" s="99"/>
      <c r="Z332" s="99"/>
      <c r="AA332" s="99"/>
    </row>
    <row r="333" spans="1:27" x14ac:dyDescent="0.3">
      <c r="A333" s="95"/>
      <c r="B333" s="95"/>
      <c r="C333" s="95"/>
      <c r="D333" s="96"/>
      <c r="E333" s="95"/>
      <c r="F333" s="95"/>
      <c r="G333" s="96"/>
      <c r="H333" s="95"/>
      <c r="I333" s="95"/>
      <c r="J333" s="95"/>
      <c r="K333" s="95"/>
      <c r="L333" s="95"/>
      <c r="M333" s="95"/>
      <c r="N333" s="97"/>
      <c r="O333" s="97"/>
      <c r="P333" s="97"/>
      <c r="Q333" s="92"/>
      <c r="R333" s="97"/>
      <c r="S333" s="97"/>
      <c r="T333" s="97"/>
      <c r="U333" s="98"/>
      <c r="V333" s="97"/>
      <c r="W333" s="99"/>
      <c r="X333" s="99"/>
      <c r="Y333" s="99"/>
      <c r="Z333" s="99"/>
      <c r="AA333" s="99"/>
    </row>
    <row r="334" spans="1:27" x14ac:dyDescent="0.3">
      <c r="A334" s="95"/>
      <c r="B334" s="95"/>
      <c r="C334" s="95"/>
      <c r="D334" s="96"/>
      <c r="E334" s="95"/>
      <c r="F334" s="95"/>
      <c r="G334" s="96"/>
      <c r="H334" s="95"/>
      <c r="I334" s="95"/>
      <c r="J334" s="95"/>
      <c r="K334" s="95"/>
      <c r="L334" s="95"/>
      <c r="M334" s="95"/>
      <c r="N334" s="97"/>
      <c r="O334" s="97"/>
      <c r="P334" s="97"/>
      <c r="Q334" s="92"/>
      <c r="R334" s="97"/>
      <c r="S334" s="97"/>
      <c r="T334" s="97"/>
      <c r="U334" s="98"/>
      <c r="V334" s="97"/>
      <c r="W334" s="99"/>
      <c r="X334" s="99"/>
      <c r="Y334" s="99"/>
      <c r="Z334" s="99"/>
      <c r="AA334" s="99"/>
    </row>
    <row r="335" spans="1:27" x14ac:dyDescent="0.3">
      <c r="A335" s="95"/>
      <c r="B335" s="95"/>
      <c r="C335" s="95"/>
      <c r="D335" s="96"/>
      <c r="E335" s="95"/>
      <c r="F335" s="95"/>
      <c r="G335" s="96"/>
      <c r="H335" s="95"/>
      <c r="I335" s="95"/>
      <c r="J335" s="95"/>
      <c r="K335" s="95"/>
      <c r="L335" s="95"/>
      <c r="M335" s="95"/>
      <c r="N335" s="97"/>
      <c r="O335" s="97"/>
      <c r="P335" s="97"/>
      <c r="Q335" s="92"/>
      <c r="R335" s="97"/>
      <c r="S335" s="97"/>
      <c r="T335" s="97"/>
      <c r="U335" s="98"/>
      <c r="V335" s="97"/>
      <c r="W335" s="99"/>
      <c r="X335" s="99"/>
      <c r="Y335" s="99"/>
      <c r="Z335" s="99"/>
      <c r="AA335" s="99"/>
    </row>
    <row r="336" spans="1:27" x14ac:dyDescent="0.3">
      <c r="A336" s="95"/>
      <c r="B336" s="95"/>
      <c r="C336" s="95"/>
      <c r="D336" s="96"/>
      <c r="E336" s="95"/>
      <c r="F336" s="95"/>
      <c r="G336" s="96"/>
      <c r="H336" s="95"/>
      <c r="I336" s="95"/>
      <c r="J336" s="95"/>
      <c r="K336" s="95"/>
      <c r="L336" s="95"/>
      <c r="M336" s="95"/>
      <c r="N336" s="97"/>
      <c r="O336" s="97"/>
      <c r="P336" s="97"/>
      <c r="Q336" s="92"/>
      <c r="R336" s="97"/>
      <c r="S336" s="97"/>
      <c r="T336" s="97"/>
      <c r="U336" s="98"/>
      <c r="V336" s="97"/>
      <c r="W336" s="99"/>
      <c r="X336" s="99"/>
      <c r="Y336" s="99"/>
      <c r="Z336" s="99"/>
      <c r="AA336" s="99"/>
    </row>
    <row r="337" spans="1:27" x14ac:dyDescent="0.3">
      <c r="A337" s="95"/>
      <c r="B337" s="95"/>
      <c r="C337" s="95"/>
      <c r="D337" s="96"/>
      <c r="E337" s="95"/>
      <c r="F337" s="95"/>
      <c r="G337" s="96"/>
      <c r="H337" s="95"/>
      <c r="I337" s="95"/>
      <c r="J337" s="95"/>
      <c r="K337" s="95"/>
      <c r="L337" s="95"/>
      <c r="M337" s="95"/>
      <c r="N337" s="97"/>
      <c r="O337" s="97"/>
      <c r="P337" s="97"/>
      <c r="Q337" s="92"/>
      <c r="R337" s="97"/>
      <c r="S337" s="97"/>
      <c r="T337" s="97"/>
      <c r="U337" s="98"/>
      <c r="V337" s="97"/>
      <c r="W337" s="99"/>
      <c r="X337" s="99"/>
      <c r="Y337" s="99"/>
      <c r="Z337" s="99"/>
      <c r="AA337" s="99"/>
    </row>
    <row r="338" spans="1:27" x14ac:dyDescent="0.3">
      <c r="A338" s="95"/>
      <c r="B338" s="95"/>
      <c r="C338" s="95"/>
      <c r="D338" s="96"/>
      <c r="E338" s="95"/>
      <c r="F338" s="95"/>
      <c r="G338" s="96"/>
      <c r="H338" s="95"/>
      <c r="I338" s="95"/>
      <c r="J338" s="95"/>
      <c r="K338" s="95"/>
      <c r="L338" s="95"/>
      <c r="M338" s="95"/>
      <c r="N338" s="97"/>
      <c r="O338" s="97"/>
      <c r="P338" s="97"/>
      <c r="Q338" s="92"/>
      <c r="R338" s="97"/>
      <c r="S338" s="97"/>
      <c r="T338" s="97"/>
      <c r="U338" s="98"/>
      <c r="V338" s="97"/>
      <c r="W338" s="99"/>
      <c r="X338" s="99"/>
      <c r="Y338" s="99"/>
      <c r="Z338" s="99"/>
      <c r="AA338" s="99"/>
    </row>
    <row r="339" spans="1:27" x14ac:dyDescent="0.3">
      <c r="A339" s="95"/>
      <c r="B339" s="95"/>
      <c r="C339" s="95"/>
      <c r="D339" s="96"/>
      <c r="E339" s="95"/>
      <c r="F339" s="95"/>
      <c r="G339" s="96"/>
      <c r="H339" s="95"/>
      <c r="I339" s="95"/>
      <c r="J339" s="95"/>
      <c r="K339" s="95"/>
      <c r="L339" s="95"/>
      <c r="M339" s="95"/>
      <c r="N339" s="97"/>
      <c r="O339" s="97"/>
      <c r="P339" s="97"/>
      <c r="Q339" s="92"/>
      <c r="R339" s="97"/>
      <c r="S339" s="97"/>
      <c r="T339" s="97"/>
      <c r="U339" s="98"/>
      <c r="V339" s="97"/>
      <c r="W339" s="99"/>
      <c r="X339" s="99"/>
      <c r="Y339" s="99"/>
      <c r="Z339" s="99"/>
      <c r="AA339" s="99"/>
    </row>
    <row r="340" spans="1:27" x14ac:dyDescent="0.3">
      <c r="A340" s="95"/>
      <c r="B340" s="95"/>
      <c r="C340" s="95"/>
      <c r="D340" s="96"/>
      <c r="E340" s="95"/>
      <c r="F340" s="95"/>
      <c r="G340" s="96"/>
      <c r="H340" s="95"/>
      <c r="I340" s="95"/>
      <c r="J340" s="95"/>
      <c r="K340" s="95"/>
      <c r="L340" s="95"/>
      <c r="M340" s="95"/>
      <c r="N340" s="97"/>
      <c r="O340" s="97"/>
      <c r="P340" s="97"/>
      <c r="Q340" s="92"/>
      <c r="R340" s="97"/>
      <c r="S340" s="97"/>
      <c r="T340" s="97"/>
      <c r="U340" s="98"/>
      <c r="V340" s="97"/>
      <c r="W340" s="99"/>
      <c r="X340" s="99"/>
      <c r="Y340" s="99"/>
      <c r="Z340" s="99"/>
      <c r="AA340" s="99"/>
    </row>
    <row r="341" spans="1:27" x14ac:dyDescent="0.3">
      <c r="A341" s="95"/>
      <c r="B341" s="95"/>
      <c r="C341" s="95"/>
      <c r="D341" s="96"/>
      <c r="E341" s="95"/>
      <c r="F341" s="95"/>
      <c r="G341" s="96"/>
      <c r="H341" s="95"/>
      <c r="I341" s="95"/>
      <c r="J341" s="95"/>
      <c r="K341" s="95"/>
      <c r="L341" s="95"/>
      <c r="M341" s="95"/>
      <c r="N341" s="97"/>
      <c r="O341" s="97"/>
      <c r="P341" s="97"/>
      <c r="Q341" s="92"/>
      <c r="R341" s="97"/>
      <c r="S341" s="97"/>
      <c r="T341" s="97"/>
      <c r="U341" s="98"/>
      <c r="V341" s="97"/>
      <c r="W341" s="99"/>
      <c r="X341" s="99"/>
      <c r="Y341" s="99"/>
      <c r="Z341" s="99"/>
      <c r="AA341" s="99"/>
    </row>
    <row r="342" spans="1:27" x14ac:dyDescent="0.3">
      <c r="A342" s="95"/>
      <c r="B342" s="95"/>
      <c r="C342" s="95"/>
      <c r="D342" s="96"/>
      <c r="E342" s="95"/>
      <c r="F342" s="95"/>
      <c r="G342" s="96"/>
      <c r="H342" s="95"/>
      <c r="I342" s="95"/>
      <c r="J342" s="95"/>
      <c r="K342" s="95"/>
      <c r="L342" s="95"/>
      <c r="M342" s="95"/>
      <c r="N342" s="97"/>
      <c r="O342" s="97"/>
      <c r="P342" s="97"/>
      <c r="Q342" s="92"/>
      <c r="R342" s="97"/>
      <c r="S342" s="97"/>
      <c r="T342" s="97"/>
      <c r="U342" s="98"/>
      <c r="V342" s="97"/>
      <c r="W342" s="99"/>
      <c r="X342" s="99"/>
      <c r="Y342" s="99"/>
      <c r="Z342" s="99"/>
      <c r="AA342" s="99"/>
    </row>
    <row r="343" spans="1:27" x14ac:dyDescent="0.3">
      <c r="A343" s="95"/>
      <c r="B343" s="95"/>
      <c r="C343" s="95"/>
      <c r="D343" s="96"/>
      <c r="E343" s="95"/>
      <c r="F343" s="95"/>
      <c r="G343" s="96"/>
      <c r="H343" s="95"/>
      <c r="I343" s="95"/>
      <c r="J343" s="95"/>
      <c r="K343" s="95"/>
      <c r="L343" s="95"/>
      <c r="M343" s="95"/>
      <c r="N343" s="97"/>
      <c r="O343" s="97"/>
      <c r="P343" s="97"/>
      <c r="Q343" s="92"/>
      <c r="R343" s="97"/>
      <c r="S343" s="97"/>
      <c r="T343" s="97"/>
      <c r="U343" s="98"/>
      <c r="V343" s="97"/>
      <c r="W343" s="99"/>
      <c r="X343" s="99"/>
      <c r="Y343" s="99"/>
      <c r="Z343" s="99"/>
      <c r="AA343" s="99"/>
    </row>
    <row r="344" spans="1:27" x14ac:dyDescent="0.3">
      <c r="A344" s="95"/>
      <c r="B344" s="95"/>
      <c r="C344" s="95"/>
      <c r="D344" s="96"/>
      <c r="E344" s="95"/>
      <c r="F344" s="95"/>
      <c r="G344" s="96"/>
      <c r="H344" s="95"/>
      <c r="I344" s="95"/>
      <c r="J344" s="95"/>
      <c r="K344" s="95"/>
      <c r="L344" s="95"/>
      <c r="M344" s="95"/>
      <c r="N344" s="97"/>
      <c r="O344" s="97"/>
      <c r="P344" s="97"/>
      <c r="Q344" s="92"/>
      <c r="R344" s="97"/>
      <c r="S344" s="97"/>
      <c r="T344" s="97"/>
      <c r="U344" s="98"/>
      <c r="V344" s="97"/>
      <c r="W344" s="99"/>
      <c r="X344" s="99"/>
      <c r="Y344" s="99"/>
      <c r="Z344" s="99"/>
      <c r="AA344" s="99"/>
    </row>
    <row r="345" spans="1:27" x14ac:dyDescent="0.3">
      <c r="A345" s="95"/>
      <c r="B345" s="95"/>
      <c r="C345" s="95"/>
      <c r="D345" s="96"/>
      <c r="E345" s="95"/>
      <c r="F345" s="95"/>
      <c r="G345" s="96"/>
      <c r="H345" s="95"/>
      <c r="I345" s="95"/>
      <c r="J345" s="95"/>
      <c r="K345" s="95"/>
      <c r="L345" s="95"/>
      <c r="M345" s="95"/>
      <c r="N345" s="97"/>
      <c r="O345" s="97"/>
      <c r="P345" s="97"/>
      <c r="Q345" s="92"/>
      <c r="R345" s="97"/>
      <c r="S345" s="97"/>
      <c r="T345" s="97"/>
      <c r="U345" s="98"/>
      <c r="V345" s="97"/>
      <c r="W345" s="99"/>
      <c r="X345" s="99"/>
      <c r="Y345" s="99"/>
      <c r="Z345" s="99"/>
      <c r="AA345" s="99"/>
    </row>
    <row r="346" spans="1:27" x14ac:dyDescent="0.3">
      <c r="A346" s="95"/>
      <c r="B346" s="95"/>
      <c r="C346" s="95"/>
      <c r="D346" s="96"/>
      <c r="E346" s="95"/>
      <c r="F346" s="95"/>
      <c r="G346" s="96"/>
      <c r="H346" s="95"/>
      <c r="I346" s="95"/>
      <c r="J346" s="95"/>
      <c r="K346" s="95"/>
      <c r="L346" s="95"/>
      <c r="M346" s="95"/>
      <c r="N346" s="97"/>
      <c r="O346" s="97"/>
      <c r="P346" s="97"/>
      <c r="Q346" s="92"/>
      <c r="R346" s="97"/>
      <c r="S346" s="97"/>
      <c r="T346" s="97"/>
      <c r="U346" s="98"/>
      <c r="V346" s="97"/>
      <c r="W346" s="99"/>
      <c r="X346" s="99"/>
      <c r="Y346" s="99"/>
      <c r="Z346" s="99"/>
      <c r="AA346" s="99"/>
    </row>
    <row r="347" spans="1:27" x14ac:dyDescent="0.3">
      <c r="A347" s="95"/>
      <c r="B347" s="95"/>
      <c r="C347" s="95"/>
      <c r="D347" s="96"/>
      <c r="E347" s="95"/>
      <c r="F347" s="95"/>
      <c r="G347" s="96"/>
      <c r="H347" s="95"/>
      <c r="I347" s="95"/>
      <c r="J347" s="95"/>
      <c r="K347" s="95"/>
      <c r="L347" s="95"/>
      <c r="M347" s="95"/>
      <c r="N347" s="97"/>
      <c r="O347" s="97"/>
      <c r="P347" s="97"/>
      <c r="Q347" s="92"/>
      <c r="R347" s="97"/>
      <c r="S347" s="97"/>
      <c r="T347" s="97"/>
      <c r="U347" s="98"/>
      <c r="V347" s="97"/>
      <c r="W347" s="99"/>
      <c r="X347" s="99"/>
      <c r="Y347" s="99"/>
      <c r="Z347" s="99"/>
      <c r="AA347" s="99"/>
    </row>
    <row r="348" spans="1:27" x14ac:dyDescent="0.3">
      <c r="A348" s="95"/>
      <c r="B348" s="95"/>
      <c r="C348" s="95"/>
      <c r="D348" s="96"/>
      <c r="E348" s="95"/>
      <c r="F348" s="95"/>
      <c r="G348" s="96"/>
      <c r="H348" s="95"/>
      <c r="I348" s="95"/>
      <c r="J348" s="95"/>
      <c r="K348" s="95"/>
      <c r="L348" s="95"/>
      <c r="M348" s="95"/>
      <c r="N348" s="97"/>
      <c r="O348" s="97"/>
      <c r="P348" s="97"/>
      <c r="Q348" s="92"/>
      <c r="R348" s="97"/>
      <c r="S348" s="97"/>
      <c r="T348" s="97"/>
      <c r="U348" s="98"/>
      <c r="V348" s="97"/>
      <c r="W348" s="99"/>
      <c r="X348" s="99"/>
      <c r="Y348" s="99"/>
      <c r="Z348" s="99"/>
      <c r="AA348" s="99"/>
    </row>
    <row r="349" spans="1:27" x14ac:dyDescent="0.3">
      <c r="A349" s="95"/>
      <c r="B349" s="95"/>
      <c r="C349" s="95"/>
      <c r="D349" s="96"/>
      <c r="E349" s="95"/>
      <c r="F349" s="95"/>
      <c r="G349" s="96"/>
      <c r="H349" s="95"/>
      <c r="I349" s="95"/>
      <c r="J349" s="95"/>
      <c r="K349" s="95"/>
      <c r="L349" s="95"/>
      <c r="M349" s="95"/>
      <c r="N349" s="97"/>
      <c r="O349" s="97"/>
      <c r="P349" s="97"/>
      <c r="Q349" s="92"/>
      <c r="R349" s="97"/>
      <c r="S349" s="97"/>
      <c r="T349" s="97"/>
      <c r="U349" s="98"/>
      <c r="V349" s="97"/>
      <c r="W349" s="99"/>
      <c r="X349" s="99"/>
      <c r="Y349" s="99"/>
      <c r="Z349" s="99"/>
      <c r="AA349" s="99"/>
    </row>
    <row r="350" spans="1:27" x14ac:dyDescent="0.3">
      <c r="A350" s="95"/>
      <c r="B350" s="95"/>
      <c r="C350" s="95"/>
      <c r="D350" s="96"/>
      <c r="E350" s="95"/>
      <c r="F350" s="95"/>
      <c r="G350" s="96"/>
      <c r="H350" s="95"/>
      <c r="I350" s="95"/>
      <c r="J350" s="95"/>
      <c r="K350" s="95"/>
      <c r="L350" s="95"/>
      <c r="M350" s="95"/>
      <c r="N350" s="97"/>
      <c r="O350" s="97"/>
      <c r="P350" s="97"/>
      <c r="Q350" s="92"/>
      <c r="R350" s="97"/>
      <c r="S350" s="97"/>
      <c r="T350" s="97"/>
      <c r="U350" s="98"/>
      <c r="V350" s="97"/>
      <c r="W350" s="99"/>
      <c r="X350" s="99"/>
      <c r="Y350" s="99"/>
      <c r="Z350" s="99"/>
      <c r="AA350" s="99"/>
    </row>
    <row r="351" spans="1:27" x14ac:dyDescent="0.3">
      <c r="A351" s="102"/>
      <c r="B351" s="102"/>
      <c r="C351" s="102"/>
      <c r="D351" s="103"/>
      <c r="E351" s="102"/>
      <c r="F351" s="102"/>
      <c r="G351" s="103"/>
      <c r="H351" s="102"/>
      <c r="I351" s="102"/>
      <c r="J351" s="102"/>
      <c r="K351" s="102"/>
      <c r="L351" s="102"/>
      <c r="M351" s="102"/>
      <c r="N351" s="104"/>
      <c r="O351" s="104"/>
      <c r="P351" s="104"/>
      <c r="Q351" s="114"/>
      <c r="R351" s="104"/>
      <c r="S351" s="104"/>
      <c r="T351" s="104"/>
      <c r="U351" s="105"/>
      <c r="V351" s="104"/>
      <c r="W351" s="106"/>
      <c r="X351" s="106"/>
      <c r="Y351" s="106"/>
      <c r="Z351" s="106"/>
      <c r="AA351" s="106"/>
    </row>
  </sheetData>
  <mergeCells count="7">
    <mergeCell ref="A5:V5"/>
    <mergeCell ref="A1:R1"/>
    <mergeCell ref="A2:R2"/>
    <mergeCell ref="A3:R3"/>
    <mergeCell ref="S1:V1"/>
    <mergeCell ref="S2:V2"/>
    <mergeCell ref="S3:V3"/>
  </mergeCells>
  <conditionalFormatting sqref="A7:A8 A10:A351">
    <cfRule type="duplicateValues" dxfId="32" priority="2"/>
  </conditionalFormatting>
  <conditionalFormatting sqref="A9">
    <cfRule type="duplicateValues" dxfId="31" priority="1"/>
  </conditionalFormatting>
  <dataValidations count="7">
    <dataValidation type="list" allowBlank="1" showInputMessage="1" sqref="V7:V351" xr:uid="{23F1EB03-CC3D-4DB3-B634-E4DD9ECFAFF2}">
      <formula1>$AC$8:$AC$9</formula1>
    </dataValidation>
    <dataValidation type="list" allowBlank="1" showInputMessage="1" showErrorMessage="1" sqref="W7:W351" xr:uid="{D4230E5F-94D6-417C-8EBC-A18F06A5B070}">
      <formula1>$AC$24:$AC$29</formula1>
    </dataValidation>
    <dataValidation type="list" allowBlank="1" showInputMessage="1" showErrorMessage="1" sqref="X7:X351" xr:uid="{8BA6A60D-BFE5-44DF-8205-994B8AA0B42D}">
      <formula1>$AC$33:$AC$48</formula1>
    </dataValidation>
    <dataValidation type="list" allowBlank="1" showInputMessage="1" showErrorMessage="1" sqref="Y7:Y351" xr:uid="{76361030-079B-4432-BF93-45CFAC765738}">
      <formula1>$AC$52:$AC$54</formula1>
    </dataValidation>
    <dataValidation type="list" allowBlank="1" showInputMessage="1" showErrorMessage="1" sqref="Z7:Z351" xr:uid="{27D2981A-E5D1-4135-8216-137C6B15A663}">
      <formula1>$AC$59:$AC$61</formula1>
    </dataValidation>
    <dataValidation type="list" allowBlank="1" showInputMessage="1" showErrorMessage="1" sqref="AA7:AA351" xr:uid="{7AE282A4-448E-41FF-BA90-EE592F433AC8}">
      <formula1>$AC$65:$AC$69</formula1>
    </dataValidation>
    <dataValidation type="list" allowBlank="1" showInputMessage="1" showErrorMessage="1" sqref="U7:U351" xr:uid="{2AA45346-03DA-4B53-86EF-638348261936}">
      <formula1>$AC$13:$AC$19</formula1>
    </dataValidation>
  </dataValidations>
  <pageMargins left="0.7" right="0.7" top="0.75" bottom="0.75" header="0.3" footer="0.3"/>
  <pageSetup scale="53" fitToHeight="0" orientation="landscape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4DAD-D963-461F-B698-791504ADADC0}">
  <dimension ref="A1:AA352"/>
  <sheetViews>
    <sheetView showGridLines="0" topLeftCell="B1" zoomScaleNormal="100" workbookViewId="0">
      <selection activeCell="V16" sqref="V16"/>
    </sheetView>
  </sheetViews>
  <sheetFormatPr defaultRowHeight="14.4" x14ac:dyDescent="0.3"/>
  <cols>
    <col min="1" max="1" width="13.44140625" style="1" hidden="1" customWidth="1"/>
    <col min="2" max="2" width="2.77734375" style="1" customWidth="1"/>
    <col min="3" max="3" width="35" style="1" customWidth="1"/>
    <col min="4" max="4" width="3.77734375" style="1" customWidth="1"/>
    <col min="5" max="5" width="5.44140625" style="1" customWidth="1"/>
    <col min="6" max="6" width="3.77734375" style="1" customWidth="1"/>
    <col min="7" max="7" width="21.21875" customWidth="1"/>
    <col min="8" max="8" width="2.77734375" customWidth="1"/>
    <col min="9" max="9" width="35.77734375" customWidth="1"/>
    <col min="10" max="10" width="3.77734375" style="14" customWidth="1"/>
    <col min="11" max="11" width="5.44140625" style="14" customWidth="1"/>
    <col min="12" max="12" width="3.77734375" style="14" customWidth="1"/>
    <col min="13" max="13" width="23.21875" customWidth="1"/>
    <col min="14" max="14" width="2.77734375" customWidth="1"/>
    <col min="15" max="15" width="26.77734375" customWidth="1"/>
    <col min="16" max="16" width="3.77734375" style="14" customWidth="1"/>
    <col min="17" max="17" width="5.44140625" style="14" customWidth="1"/>
    <col min="18" max="18" width="3.77734375" style="14" customWidth="1"/>
    <col min="19" max="19" width="23.21875" customWidth="1"/>
    <col min="20" max="20" width="2.77734375" customWidth="1"/>
    <col min="21" max="21" width="19.77734375" hidden="1" customWidth="1"/>
    <col min="22" max="22" width="23.21875" style="6" customWidth="1"/>
  </cols>
  <sheetData>
    <row r="1" spans="1:27" ht="17.25" customHeight="1" x14ac:dyDescent="0.3">
      <c r="A1" s="165" t="str">
        <f>'Reconciliation Log'!A1:R1</f>
        <v>Detailed and Summary Participants Who Failed to Pick Up Benefits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25"/>
      <c r="U1" s="25"/>
      <c r="V1" s="26"/>
    </row>
    <row r="2" spans="1:27" ht="17.25" customHeight="1" x14ac:dyDescent="0.3">
      <c r="A2" s="165" t="str">
        <f>'Reconciliation Log'!A2:R2</f>
        <v>North Carolina WIC Program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25"/>
      <c r="U2" s="25"/>
      <c r="V2" s="26"/>
    </row>
    <row r="3" spans="1:27" ht="17.25" customHeight="1" x14ac:dyDescent="0.3">
      <c r="A3" s="165" t="str">
        <f>'Reconciliation Log'!A3:R3</f>
        <v>Reporting Month: _____ 2019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25"/>
      <c r="U3" s="25"/>
      <c r="V3" s="26"/>
    </row>
    <row r="4" spans="1:27" ht="24.75" customHeight="1" thickBot="1" x14ac:dyDescent="0.35">
      <c r="A4" s="166" t="str">
        <f>'Reconciliation Log'!A5:V5</f>
        <v>Clinic / Local Agency: ________________________________________________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27"/>
      <c r="U4" s="27"/>
      <c r="V4" s="26"/>
    </row>
    <row r="5" spans="1:27" ht="30" customHeight="1" x14ac:dyDescent="0.3">
      <c r="A5" s="28" t="s">
        <v>17</v>
      </c>
      <c r="B5" s="29"/>
      <c r="C5" s="184" t="s">
        <v>56</v>
      </c>
      <c r="D5" s="185"/>
      <c r="E5" s="185"/>
      <c r="F5" s="186"/>
      <c r="G5" s="30" t="s">
        <v>57</v>
      </c>
      <c r="H5" s="29"/>
      <c r="I5" s="194" t="s">
        <v>73</v>
      </c>
      <c r="J5" s="195"/>
      <c r="K5" s="195"/>
      <c r="L5" s="195"/>
      <c r="M5" s="196"/>
      <c r="N5" s="29"/>
      <c r="O5" s="184" t="s">
        <v>69</v>
      </c>
      <c r="P5" s="185"/>
      <c r="Q5" s="185"/>
      <c r="R5" s="186"/>
      <c r="S5" s="31" t="s">
        <v>70</v>
      </c>
      <c r="T5" s="32"/>
      <c r="U5" s="33"/>
      <c r="V5" s="26"/>
      <c r="W5" s="18"/>
      <c r="X5" s="18"/>
      <c r="Y5" s="18"/>
      <c r="Z5" s="18"/>
      <c r="AA5" s="18"/>
    </row>
    <row r="6" spans="1:27" ht="16.2" thickBot="1" x14ac:dyDescent="0.35">
      <c r="A6" s="26" t="str">
        <f>IF(ISBLANK('Reconciliation Log'!V7)," ",('Reconciliation Log'!V7-'Reconciliation Log'!Q7))</f>
        <v xml:space="preserve"> </v>
      </c>
      <c r="B6" s="26"/>
      <c r="C6" s="34" t="s">
        <v>7</v>
      </c>
      <c r="D6" s="46">
        <f>(COUNTIF(Table1[Missed Appt 
Type], "Subsequent Certification"))</f>
        <v>0</v>
      </c>
      <c r="E6" s="36" t="s">
        <v>77</v>
      </c>
      <c r="F6" s="37">
        <f>I10</f>
        <v>0</v>
      </c>
      <c r="G6" s="38" t="e">
        <f t="shared" ref="G6:G7" si="0">D6/F6</f>
        <v>#DIV/0!</v>
      </c>
      <c r="H6" s="39"/>
      <c r="I6" s="130">
        <f>COUNTA('Reconciliation Log'!V7:V351)</f>
        <v>0</v>
      </c>
      <c r="J6" s="131"/>
      <c r="K6" s="131"/>
      <c r="L6" s="131"/>
      <c r="M6" s="132"/>
      <c r="N6" s="32"/>
      <c r="O6" s="40" t="s">
        <v>40</v>
      </c>
      <c r="P6" s="41">
        <f>(COUNTIF(Table1[Benefits Issued Today?], "no"))</f>
        <v>0</v>
      </c>
      <c r="Q6" s="36" t="s">
        <v>77</v>
      </c>
      <c r="R6" s="42">
        <f>I6</f>
        <v>0</v>
      </c>
      <c r="S6" s="43" t="e">
        <f>P6/R6</f>
        <v>#DIV/0!</v>
      </c>
      <c r="T6" s="32"/>
      <c r="U6" s="44"/>
      <c r="V6" s="45"/>
      <c r="W6" s="18"/>
      <c r="X6" s="18"/>
      <c r="Y6" s="18"/>
      <c r="Z6" s="18"/>
      <c r="AA6" s="18"/>
    </row>
    <row r="7" spans="1:27" ht="15.75" customHeight="1" thickBot="1" x14ac:dyDescent="0.35">
      <c r="A7" s="26" t="str">
        <f>IF(ISBLANK('Reconciliation Log'!V8)," ",('Reconciliation Log'!V8-'Reconciliation Log'!Q8))</f>
        <v xml:space="preserve"> </v>
      </c>
      <c r="B7" s="26"/>
      <c r="C7" s="34" t="s">
        <v>50</v>
      </c>
      <c r="D7" s="46">
        <f>(COUNTIF(Table1[Missed Appt 
Type], "Mid-Certification Assessment"))</f>
        <v>0</v>
      </c>
      <c r="E7" s="36" t="s">
        <v>77</v>
      </c>
      <c r="F7" s="37">
        <f>I10</f>
        <v>0</v>
      </c>
      <c r="G7" s="38" t="e">
        <f t="shared" si="0"/>
        <v>#DIV/0!</v>
      </c>
      <c r="H7" s="32"/>
      <c r="I7" s="33"/>
      <c r="J7" s="33"/>
      <c r="K7" s="33"/>
      <c r="L7" s="33"/>
      <c r="M7" s="33"/>
      <c r="N7" s="32"/>
      <c r="O7" s="40" t="s">
        <v>41</v>
      </c>
      <c r="P7" s="41">
        <f>(COUNTIF(Table1[Benefits Issued Today?], "yes - 1 month"))</f>
        <v>0</v>
      </c>
      <c r="Q7" s="36" t="s">
        <v>77</v>
      </c>
      <c r="R7" s="42">
        <f>I6</f>
        <v>0</v>
      </c>
      <c r="S7" s="43" t="e">
        <f>P7/R7</f>
        <v>#DIV/0!</v>
      </c>
      <c r="T7" s="32"/>
      <c r="U7" s="44"/>
      <c r="V7" s="45"/>
    </row>
    <row r="8" spans="1:27" ht="15.75" customHeight="1" x14ac:dyDescent="0.3">
      <c r="A8" s="26" t="str">
        <f>IF(ISBLANK('Reconciliation Log'!V9)," ",('Reconciliation Log'!V9-'Reconciliation Log'!Q9))</f>
        <v xml:space="preserve"> </v>
      </c>
      <c r="B8" s="26"/>
      <c r="C8" s="47" t="s">
        <v>8</v>
      </c>
      <c r="D8" s="48">
        <f>(COUNTIF(Table1[Missed Appt 
Type], "Nutrition Education"))</f>
        <v>0</v>
      </c>
      <c r="E8" s="36" t="s">
        <v>77</v>
      </c>
      <c r="F8" s="49">
        <f>I10</f>
        <v>0</v>
      </c>
      <c r="G8" s="38" t="e">
        <f>D8/F8</f>
        <v>#DIV/0!</v>
      </c>
      <c r="H8" s="32"/>
      <c r="I8" s="175" t="s">
        <v>76</v>
      </c>
      <c r="J8" s="176"/>
      <c r="K8" s="176"/>
      <c r="L8" s="176"/>
      <c r="M8" s="177"/>
      <c r="N8" s="32"/>
      <c r="O8" s="40" t="s">
        <v>42</v>
      </c>
      <c r="P8" s="41">
        <f>(COUNTIF(Table1[Benefits Issued Today?], "yes - 2 months"))</f>
        <v>0</v>
      </c>
      <c r="Q8" s="36" t="s">
        <v>77</v>
      </c>
      <c r="R8" s="42">
        <f>I6</f>
        <v>0</v>
      </c>
      <c r="S8" s="43" t="e">
        <f>P8/R8</f>
        <v>#DIV/0!</v>
      </c>
      <c r="T8" s="32"/>
      <c r="U8" s="44"/>
      <c r="V8" s="45"/>
    </row>
    <row r="9" spans="1:27" ht="15" customHeight="1" x14ac:dyDescent="0.3">
      <c r="A9" s="26" t="str">
        <f>IF(ISBLANK('Reconciliation Log'!V10)," ",('Reconciliation Log'!V10-'Reconciliation Log'!Q10))</f>
        <v xml:space="preserve"> </v>
      </c>
      <c r="B9" s="26"/>
      <c r="C9" s="34" t="s">
        <v>51</v>
      </c>
      <c r="D9" s="46">
        <f>(COUNTIF(Table1[Missed Appt 
Type], "Food Benefit Issuance"))</f>
        <v>0</v>
      </c>
      <c r="E9" s="36" t="s">
        <v>77</v>
      </c>
      <c r="F9" s="37">
        <f>I10</f>
        <v>0</v>
      </c>
      <c r="G9" s="38" t="e">
        <f>D9/F9</f>
        <v>#DIV/0!</v>
      </c>
      <c r="H9" s="32"/>
      <c r="I9" s="178"/>
      <c r="J9" s="179"/>
      <c r="K9" s="179"/>
      <c r="L9" s="179"/>
      <c r="M9" s="180"/>
      <c r="N9" s="32"/>
      <c r="O9" s="40" t="s">
        <v>43</v>
      </c>
      <c r="P9" s="41">
        <f>(COUNTIF(Table1[Benefits Issued Today?], "yes - 3 months"))</f>
        <v>0</v>
      </c>
      <c r="Q9" s="36" t="s">
        <v>77</v>
      </c>
      <c r="R9" s="42">
        <f>I6</f>
        <v>0</v>
      </c>
      <c r="S9" s="43" t="e">
        <f>P9/R9</f>
        <v>#DIV/0!</v>
      </c>
      <c r="T9" s="32"/>
      <c r="U9" s="32"/>
      <c r="V9" s="26"/>
    </row>
    <row r="10" spans="1:27" ht="15" customHeight="1" thickBot="1" x14ac:dyDescent="0.35">
      <c r="A10" s="26" t="str">
        <f>IF(ISBLANK('Reconciliation Log'!V11)," ",('Reconciliation Log'!V11-'Reconciliation Log'!Q11))</f>
        <v xml:space="preserve"> </v>
      </c>
      <c r="B10" s="26"/>
      <c r="C10" s="40" t="s">
        <v>72</v>
      </c>
      <c r="D10" s="41">
        <f>(COUNTIF(Table1[Missed Appt 
Type], "Breastfeeding"))</f>
        <v>0</v>
      </c>
      <c r="E10" s="36" t="s">
        <v>77</v>
      </c>
      <c r="F10" s="42">
        <f>I10</f>
        <v>0</v>
      </c>
      <c r="G10" s="38" t="e">
        <f>D10/F10</f>
        <v>#DIV/0!</v>
      </c>
      <c r="H10" s="32"/>
      <c r="I10" s="181">
        <f>COUNTA('Reconciliation Log'!B7:B351)</f>
        <v>0</v>
      </c>
      <c r="J10" s="182"/>
      <c r="K10" s="182"/>
      <c r="L10" s="182"/>
      <c r="M10" s="183"/>
      <c r="N10" s="32"/>
      <c r="O10" s="50"/>
      <c r="P10" s="51"/>
      <c r="Q10" s="51"/>
      <c r="R10" s="51"/>
      <c r="S10" s="52" t="e">
        <f>SUM(S6:S9)</f>
        <v>#DIV/0!</v>
      </c>
      <c r="T10" s="32"/>
      <c r="U10" s="32"/>
      <c r="V10" s="26"/>
    </row>
    <row r="11" spans="1:27" ht="15" thickBot="1" x14ac:dyDescent="0.35">
      <c r="A11" s="26" t="str">
        <f>IF(ISBLANK('Reconciliation Log'!V12)," ",('Reconciliation Log'!V12-'Reconciliation Log'!Q12))</f>
        <v xml:space="preserve"> </v>
      </c>
      <c r="B11" s="26"/>
      <c r="C11" s="54" t="s">
        <v>80</v>
      </c>
      <c r="D11" s="55">
        <f>(COUNTIF(Table1[Missed Appt 
Type], "Did not have an appt"))</f>
        <v>0</v>
      </c>
      <c r="E11" s="36" t="s">
        <v>77</v>
      </c>
      <c r="F11" s="56">
        <f>I10</f>
        <v>0</v>
      </c>
      <c r="G11" s="38" t="e">
        <f>D11/F11</f>
        <v>#DIV/0!</v>
      </c>
      <c r="H11" s="32"/>
      <c r="I11" s="33"/>
      <c r="J11" s="33"/>
      <c r="K11" s="33"/>
      <c r="L11" s="33"/>
      <c r="M11" s="33"/>
      <c r="N11" s="32"/>
      <c r="O11" s="50"/>
      <c r="P11" s="51"/>
      <c r="Q11" s="51"/>
      <c r="R11" s="51"/>
      <c r="S11" s="53"/>
      <c r="T11" s="32"/>
      <c r="U11" s="32"/>
      <c r="V11" s="26"/>
    </row>
    <row r="12" spans="1:27" ht="15" customHeight="1" x14ac:dyDescent="0.3">
      <c r="A12" s="26" t="str">
        <f>IF(ISBLANK('Reconciliation Log'!V13)," ",('Reconciliation Log'!V13-'Reconciliation Log'!Q13))</f>
        <v xml:space="preserve"> </v>
      </c>
      <c r="B12" s="26"/>
      <c r="C12" s="59"/>
      <c r="D12" s="29"/>
      <c r="E12" s="29"/>
      <c r="F12" s="29"/>
      <c r="G12" s="52" t="e">
        <f>SUM(G6:G11)</f>
        <v>#DIV/0!</v>
      </c>
      <c r="H12" s="32"/>
      <c r="I12" s="187" t="s">
        <v>74</v>
      </c>
      <c r="J12" s="188"/>
      <c r="K12" s="188"/>
      <c r="L12" s="188"/>
      <c r="M12" s="133"/>
      <c r="N12" s="32"/>
      <c r="O12" s="57"/>
      <c r="P12" s="58"/>
      <c r="Q12" s="58"/>
      <c r="R12" s="58"/>
      <c r="S12" s="53"/>
      <c r="T12" s="32"/>
      <c r="U12" s="32"/>
      <c r="V12" s="26"/>
    </row>
    <row r="13" spans="1:27" x14ac:dyDescent="0.3">
      <c r="A13" s="26" t="str">
        <f>IF(ISBLANK('Reconciliation Log'!V14)," ",('Reconciliation Log'!V14-'Reconciliation Log'!Q14))</f>
        <v xml:space="preserve"> </v>
      </c>
      <c r="B13" s="26"/>
      <c r="C13" s="110"/>
      <c r="D13" s="111"/>
      <c r="E13" s="111"/>
      <c r="F13" s="111"/>
      <c r="G13" s="112"/>
      <c r="H13" s="32"/>
      <c r="I13" s="189"/>
      <c r="J13" s="190"/>
      <c r="K13" s="190"/>
      <c r="L13" s="190"/>
      <c r="M13" s="134"/>
      <c r="N13" s="32"/>
      <c r="O13" s="57"/>
      <c r="P13" s="58"/>
      <c r="Q13" s="58"/>
      <c r="R13" s="58"/>
      <c r="S13" s="53"/>
      <c r="T13" s="32"/>
      <c r="U13" s="32"/>
      <c r="V13" s="26"/>
    </row>
    <row r="14" spans="1:27" ht="15" customHeight="1" thickBot="1" x14ac:dyDescent="0.35">
      <c r="A14" s="26" t="str">
        <f>IF(ISBLANK('Reconciliation Log'!V15)," ",('Reconciliation Log'!V15-'Reconciliation Log'!Q15))</f>
        <v xml:space="preserve"> </v>
      </c>
      <c r="B14" s="26"/>
      <c r="C14" s="59"/>
      <c r="D14" s="29"/>
      <c r="E14" s="29"/>
      <c r="F14" s="29"/>
      <c r="G14" s="60"/>
      <c r="H14" s="32"/>
      <c r="I14" s="191" t="e">
        <f>AVERAGE(A6:A350)</f>
        <v>#DIV/0!</v>
      </c>
      <c r="J14" s="192"/>
      <c r="K14" s="192"/>
      <c r="L14" s="192"/>
      <c r="M14" s="193"/>
      <c r="N14" s="32"/>
      <c r="O14" s="57"/>
      <c r="P14" s="58"/>
      <c r="Q14" s="58"/>
      <c r="R14" s="58"/>
      <c r="S14" s="53"/>
      <c r="T14" s="32"/>
      <c r="U14" s="32"/>
      <c r="V14" s="26"/>
    </row>
    <row r="15" spans="1:27" ht="15" thickBot="1" x14ac:dyDescent="0.35">
      <c r="A15" s="26" t="str">
        <f>IF(ISBLANK('Reconciliation Log'!V16)," ",('Reconciliation Log'!V16-'Reconciliation Log'!Q16))</f>
        <v xml:space="preserve"> </v>
      </c>
      <c r="B15" s="26"/>
      <c r="C15" s="59"/>
      <c r="D15" s="29"/>
      <c r="E15" s="29"/>
      <c r="F15" s="29"/>
      <c r="G15" s="60"/>
      <c r="H15" s="32"/>
      <c r="I15" s="33"/>
      <c r="J15" s="33"/>
      <c r="K15" s="33"/>
      <c r="L15" s="33"/>
      <c r="M15" s="33"/>
      <c r="N15" s="32"/>
      <c r="O15" s="57"/>
      <c r="P15" s="58"/>
      <c r="Q15" s="58"/>
      <c r="R15" s="58"/>
      <c r="S15" s="53"/>
      <c r="T15" s="32"/>
      <c r="U15" s="32"/>
      <c r="V15" s="26"/>
    </row>
    <row r="16" spans="1:27" ht="14.55" customHeight="1" x14ac:dyDescent="0.3">
      <c r="A16" s="26" t="str">
        <f>IF(ISBLANK('Reconciliation Log'!V17)," ",('Reconciliation Log'!V17-'Reconciliation Log'!Q17))</f>
        <v xml:space="preserve"> </v>
      </c>
      <c r="B16" s="26"/>
      <c r="C16" s="59"/>
      <c r="D16" s="29"/>
      <c r="E16" s="29"/>
      <c r="F16" s="29"/>
      <c r="G16" s="60"/>
      <c r="H16" s="32"/>
      <c r="I16" s="150" t="s">
        <v>85</v>
      </c>
      <c r="J16" s="162">
        <f>COUNTIF(Table1[Action
 (optional)],"made next appt")</f>
        <v>0</v>
      </c>
      <c r="K16" s="159" t="s">
        <v>77</v>
      </c>
      <c r="L16" s="156">
        <f>I6</f>
        <v>0</v>
      </c>
      <c r="M16" s="153" t="e">
        <f>J16/L16</f>
        <v>#DIV/0!</v>
      </c>
      <c r="N16" s="32"/>
      <c r="O16" s="50"/>
      <c r="P16" s="51"/>
      <c r="Q16" s="51"/>
      <c r="R16" s="51"/>
      <c r="S16" s="60"/>
      <c r="T16" s="32"/>
      <c r="U16" s="32"/>
      <c r="V16" s="26"/>
    </row>
    <row r="17" spans="1:22" x14ac:dyDescent="0.3">
      <c r="A17" s="26" t="str">
        <f>IF(ISBLANK('Reconciliation Log'!V18)," ",('Reconciliation Log'!V18-'Reconciliation Log'!Q18))</f>
        <v xml:space="preserve"> </v>
      </c>
      <c r="B17" s="26"/>
      <c r="C17" s="59"/>
      <c r="D17" s="29"/>
      <c r="E17" s="29"/>
      <c r="F17" s="29"/>
      <c r="G17" s="60"/>
      <c r="H17" s="32"/>
      <c r="I17" s="151"/>
      <c r="J17" s="163"/>
      <c r="K17" s="160"/>
      <c r="L17" s="157"/>
      <c r="M17" s="154"/>
      <c r="N17" s="32"/>
      <c r="O17" s="50"/>
      <c r="P17" s="51"/>
      <c r="Q17" s="51"/>
      <c r="R17" s="51"/>
      <c r="S17" s="60"/>
      <c r="T17" s="32"/>
      <c r="U17" s="32"/>
      <c r="V17" s="26"/>
    </row>
    <row r="18" spans="1:22" ht="15" thickBot="1" x14ac:dyDescent="0.35">
      <c r="A18" s="26" t="str">
        <f>IF(ISBLANK('Reconciliation Log'!V19)," ",('Reconciliation Log'!V19-'Reconciliation Log'!Q19))</f>
        <v xml:space="preserve"> </v>
      </c>
      <c r="B18" s="26"/>
      <c r="C18" s="59"/>
      <c r="D18" s="29"/>
      <c r="E18" s="29"/>
      <c r="F18" s="29"/>
      <c r="G18" s="60"/>
      <c r="H18" s="32"/>
      <c r="I18" s="152"/>
      <c r="J18" s="164"/>
      <c r="K18" s="161"/>
      <c r="L18" s="158"/>
      <c r="M18" s="155"/>
      <c r="N18" s="32"/>
      <c r="O18" s="50"/>
      <c r="P18" s="51"/>
      <c r="Q18" s="51"/>
      <c r="R18" s="51"/>
      <c r="S18" s="60"/>
      <c r="T18" s="32"/>
      <c r="U18" s="32"/>
      <c r="V18" s="26"/>
    </row>
    <row r="19" spans="1:22" ht="15" thickBot="1" x14ac:dyDescent="0.35">
      <c r="A19" s="26" t="str">
        <f>IF(ISBLANK('Reconciliation Log'!V20)," ",('Reconciliation Log'!V20-'Reconciliation Log'!Q20))</f>
        <v xml:space="preserve"> </v>
      </c>
      <c r="B19" s="26"/>
      <c r="C19" s="59"/>
      <c r="D19" s="29"/>
      <c r="E19" s="29"/>
      <c r="F19" s="29"/>
      <c r="G19" s="60"/>
      <c r="H19" s="32"/>
      <c r="I19" s="33"/>
      <c r="J19" s="33"/>
      <c r="K19" s="33"/>
      <c r="L19" s="33"/>
      <c r="M19" s="33"/>
      <c r="N19" s="32"/>
      <c r="O19" s="57"/>
      <c r="P19" s="58"/>
      <c r="Q19" s="58"/>
      <c r="R19" s="58"/>
      <c r="S19" s="53"/>
      <c r="T19" s="32"/>
      <c r="U19" s="32"/>
      <c r="V19" s="26"/>
    </row>
    <row r="20" spans="1:22" ht="14.55" customHeight="1" thickBot="1" x14ac:dyDescent="0.35">
      <c r="A20" s="26" t="str">
        <f>IF(ISBLANK('Reconciliation Log'!V21)," ",('Reconciliation Log'!V21-'Reconciliation Log'!Q21))</f>
        <v xml:space="preserve"> </v>
      </c>
      <c r="B20" s="26"/>
      <c r="C20" s="59"/>
      <c r="D20" s="29"/>
      <c r="E20" s="29"/>
      <c r="F20" s="29"/>
      <c r="G20" s="60"/>
      <c r="H20" s="32"/>
      <c r="I20" s="167" t="s">
        <v>54</v>
      </c>
      <c r="J20" s="168"/>
      <c r="K20" s="168"/>
      <c r="L20" s="169"/>
      <c r="M20" s="173" t="s">
        <v>58</v>
      </c>
      <c r="N20" s="32"/>
      <c r="O20" s="61"/>
      <c r="P20" s="62"/>
      <c r="Q20" s="62"/>
      <c r="R20" s="62"/>
      <c r="S20" s="63"/>
      <c r="T20" s="32"/>
      <c r="U20" s="32"/>
      <c r="V20" s="26"/>
    </row>
    <row r="21" spans="1:22" ht="15" thickBot="1" x14ac:dyDescent="0.35">
      <c r="A21" s="26" t="str">
        <f>IF(ISBLANK('Reconciliation Log'!V22)," ",('Reconciliation Log'!V22-'Reconciliation Log'!Q22))</f>
        <v xml:space="preserve"> </v>
      </c>
      <c r="B21" s="26"/>
      <c r="C21" s="59"/>
      <c r="D21" s="29"/>
      <c r="E21" s="29"/>
      <c r="F21" s="29"/>
      <c r="G21" s="60"/>
      <c r="H21" s="32"/>
      <c r="I21" s="170"/>
      <c r="J21" s="171"/>
      <c r="K21" s="171"/>
      <c r="L21" s="172"/>
      <c r="M21" s="174"/>
      <c r="N21" s="32"/>
      <c r="O21" s="51"/>
      <c r="P21" s="51"/>
      <c r="Q21" s="51"/>
      <c r="R21" s="51"/>
      <c r="S21" s="51"/>
      <c r="T21" s="32"/>
      <c r="U21" s="32"/>
      <c r="V21" s="26"/>
    </row>
    <row r="22" spans="1:22" ht="14.55" customHeight="1" x14ac:dyDescent="0.3">
      <c r="A22" s="26" t="str">
        <f>IF(ISBLANK('Reconciliation Log'!V23)," ",('Reconciliation Log'!V23-'Reconciliation Log'!Q23))</f>
        <v xml:space="preserve"> </v>
      </c>
      <c r="B22" s="26"/>
      <c r="C22" s="59"/>
      <c r="D22" s="29"/>
      <c r="E22" s="29"/>
      <c r="F22" s="29"/>
      <c r="G22" s="60"/>
      <c r="H22" s="32"/>
      <c r="I22" s="64" t="s">
        <v>36</v>
      </c>
      <c r="J22" s="65">
        <f>(COUNTIF(Table1[Reason Given for 
Not Participating],"unknown - unable to reach family"))</f>
        <v>0</v>
      </c>
      <c r="K22" s="36" t="s">
        <v>77</v>
      </c>
      <c r="L22" s="66">
        <f>I6</f>
        <v>0</v>
      </c>
      <c r="M22" s="43" t="e">
        <f>J22/L22</f>
        <v>#DIV/0!</v>
      </c>
      <c r="N22" s="32"/>
      <c r="O22" s="135" t="s">
        <v>84</v>
      </c>
      <c r="P22" s="147">
        <f>COUNTIF('Reconciliation Log'!Z7:Z351,"yes")</f>
        <v>0</v>
      </c>
      <c r="Q22" s="144" t="s">
        <v>77</v>
      </c>
      <c r="R22" s="141">
        <f>I6</f>
        <v>0</v>
      </c>
      <c r="S22" s="138" t="e">
        <f>P22/R22</f>
        <v>#DIV/0!</v>
      </c>
      <c r="T22" s="32"/>
      <c r="U22" s="32"/>
      <c r="V22" s="26"/>
    </row>
    <row r="23" spans="1:22" x14ac:dyDescent="0.3">
      <c r="A23" s="26" t="str">
        <f>IF(ISBLANK('Reconciliation Log'!V24)," ",('Reconciliation Log'!V24-'Reconciliation Log'!Q24))</f>
        <v xml:space="preserve"> </v>
      </c>
      <c r="B23" s="26"/>
      <c r="C23" s="59"/>
      <c r="D23" s="29"/>
      <c r="E23" s="29"/>
      <c r="F23" s="29"/>
      <c r="G23" s="60"/>
      <c r="H23" s="32"/>
      <c r="I23" s="64" t="s">
        <v>71</v>
      </c>
      <c r="J23" s="65">
        <f>(COUNTIF(Table1[Reason Given for 
Not Participating],"forgot about appt / unintentional miss"))</f>
        <v>0</v>
      </c>
      <c r="K23" s="36" t="s">
        <v>77</v>
      </c>
      <c r="L23" s="66">
        <f>I6</f>
        <v>0</v>
      </c>
      <c r="M23" s="43" t="e">
        <f>J23/L23</f>
        <v>#DIV/0!</v>
      </c>
      <c r="N23" s="32"/>
      <c r="O23" s="136"/>
      <c r="P23" s="148"/>
      <c r="Q23" s="145"/>
      <c r="R23" s="142"/>
      <c r="S23" s="139"/>
      <c r="T23" s="32"/>
      <c r="U23" s="32"/>
      <c r="V23" s="26"/>
    </row>
    <row r="24" spans="1:22" ht="15.75" customHeight="1" thickBot="1" x14ac:dyDescent="0.35">
      <c r="A24" s="26" t="str">
        <f>IF(ISBLANK('Reconciliation Log'!V25)," ",('Reconciliation Log'!V25-'Reconciliation Log'!Q25))</f>
        <v xml:space="preserve"> </v>
      </c>
      <c r="B24" s="26"/>
      <c r="C24" s="67"/>
      <c r="D24" s="68"/>
      <c r="E24" s="68"/>
      <c r="F24" s="68"/>
      <c r="G24" s="63"/>
      <c r="H24" s="32"/>
      <c r="I24" s="64" t="s">
        <v>3</v>
      </c>
      <c r="J24" s="65">
        <f>(COUNTIF(Table1[Reason Given for 
Not Participating],"child sick"))</f>
        <v>0</v>
      </c>
      <c r="K24" s="36" t="s">
        <v>77</v>
      </c>
      <c r="L24" s="66">
        <f>I6</f>
        <v>0</v>
      </c>
      <c r="M24" s="43" t="e">
        <f t="shared" ref="M24:M31" si="1">J24/L24</f>
        <v>#DIV/0!</v>
      </c>
      <c r="N24" s="32"/>
      <c r="O24" s="137"/>
      <c r="P24" s="149"/>
      <c r="Q24" s="146"/>
      <c r="R24" s="143"/>
      <c r="S24" s="140"/>
      <c r="T24" s="32"/>
      <c r="U24" s="69"/>
      <c r="V24" s="26"/>
    </row>
    <row r="25" spans="1:22" ht="14.55" customHeight="1" thickBot="1" x14ac:dyDescent="0.35">
      <c r="A25" s="26" t="str">
        <f>IF(ISBLANK('Reconciliation Log'!V26)," ",('Reconciliation Log'!V26-'Reconciliation Log'!Q26))</f>
        <v xml:space="preserve"> </v>
      </c>
      <c r="B25" s="26"/>
      <c r="C25" s="70"/>
      <c r="D25" s="70"/>
      <c r="E25" s="70"/>
      <c r="F25" s="70"/>
      <c r="G25" s="33"/>
      <c r="H25" s="32"/>
      <c r="I25" s="71" t="s">
        <v>60</v>
      </c>
      <c r="J25" s="72">
        <f>(COUNTIF(Table1[Reason Given for 
Not Participating],"work / school conflict"))</f>
        <v>0</v>
      </c>
      <c r="K25" s="36" t="s">
        <v>77</v>
      </c>
      <c r="L25" s="73">
        <f>I6</f>
        <v>0</v>
      </c>
      <c r="M25" s="43" t="e">
        <f t="shared" si="1"/>
        <v>#DIV/0!</v>
      </c>
      <c r="N25" s="32"/>
      <c r="O25" s="33"/>
      <c r="P25" s="33"/>
      <c r="Q25" s="33"/>
      <c r="R25" s="33"/>
      <c r="S25" s="33"/>
      <c r="T25" s="32"/>
      <c r="U25" s="74" t="s">
        <v>64</v>
      </c>
      <c r="V25" s="26"/>
    </row>
    <row r="26" spans="1:22" x14ac:dyDescent="0.3">
      <c r="A26" s="26" t="str">
        <f>IF(ISBLANK('Reconciliation Log'!V27)," ",('Reconciliation Log'!V27-'Reconciliation Log'!Q27))</f>
        <v xml:space="preserve"> </v>
      </c>
      <c r="B26" s="26"/>
      <c r="C26" s="167" t="s">
        <v>55</v>
      </c>
      <c r="D26" s="168"/>
      <c r="E26" s="168"/>
      <c r="F26" s="169"/>
      <c r="G26" s="173" t="s">
        <v>59</v>
      </c>
      <c r="H26" s="32"/>
      <c r="I26" s="71" t="s">
        <v>4</v>
      </c>
      <c r="J26" s="72">
        <f>(COUNTIF(Table1[Reason Given for 
Not Participating],"transportation difficulty"))</f>
        <v>0</v>
      </c>
      <c r="K26" s="36" t="s">
        <v>77</v>
      </c>
      <c r="L26" s="73">
        <f>I6</f>
        <v>0</v>
      </c>
      <c r="M26" s="43" t="e">
        <f t="shared" si="1"/>
        <v>#DIV/0!</v>
      </c>
      <c r="N26" s="32"/>
      <c r="O26" s="167" t="s">
        <v>61</v>
      </c>
      <c r="P26" s="168"/>
      <c r="Q26" s="168"/>
      <c r="R26" s="168"/>
      <c r="S26" s="133" t="s">
        <v>62</v>
      </c>
      <c r="T26" s="32"/>
      <c r="U26" s="75">
        <f>(COUNTIF(Table1[Reason Given for 
Not Participating], "food and formula choices"))</f>
        <v>0</v>
      </c>
      <c r="V26" s="26"/>
    </row>
    <row r="27" spans="1:22" x14ac:dyDescent="0.3">
      <c r="A27" s="26" t="str">
        <f>IF(ISBLANK('Reconciliation Log'!V28)," ",('Reconciliation Log'!V28-'Reconciliation Log'!Q28))</f>
        <v xml:space="preserve"> </v>
      </c>
      <c r="B27" s="26"/>
      <c r="C27" s="170"/>
      <c r="D27" s="171"/>
      <c r="E27" s="171"/>
      <c r="F27" s="172"/>
      <c r="G27" s="174"/>
      <c r="H27" s="32"/>
      <c r="I27" s="64" t="s">
        <v>48</v>
      </c>
      <c r="J27" s="65">
        <f>(COUNTIF(Table1[Reason Given for 
Not Participating],"no longer in need of benefits"))</f>
        <v>0</v>
      </c>
      <c r="K27" s="36" t="s">
        <v>77</v>
      </c>
      <c r="L27" s="66">
        <f>I6</f>
        <v>0</v>
      </c>
      <c r="M27" s="43" t="e">
        <f t="shared" si="1"/>
        <v>#DIV/0!</v>
      </c>
      <c r="N27" s="32"/>
      <c r="O27" s="170"/>
      <c r="P27" s="171"/>
      <c r="Q27" s="171"/>
      <c r="R27" s="171"/>
      <c r="S27" s="134"/>
      <c r="T27" s="32"/>
      <c r="U27" s="76">
        <f>(COUNTIF(Table1[Reason Given for 
Not Participating], "shopping issues"))</f>
        <v>0</v>
      </c>
      <c r="V27" s="26"/>
    </row>
    <row r="28" spans="1:22" x14ac:dyDescent="0.3">
      <c r="A28" s="26" t="str">
        <f>IF(ISBLANK('Reconciliation Log'!V29)," ",('Reconciliation Log'!V29-'Reconciliation Log'!Q29))</f>
        <v xml:space="preserve"> </v>
      </c>
      <c r="B28" s="26"/>
      <c r="C28" s="40" t="s">
        <v>35</v>
      </c>
      <c r="D28" s="35">
        <f>(COUNTIF(Table1[Contact Result
 ], "spoke with family"))</f>
        <v>0</v>
      </c>
      <c r="E28" s="36" t="s">
        <v>77</v>
      </c>
      <c r="F28" s="37">
        <f>I6</f>
        <v>0</v>
      </c>
      <c r="G28" s="43" t="e">
        <f>D28/F28</f>
        <v>#DIV/0!</v>
      </c>
      <c r="H28" s="32"/>
      <c r="I28" s="64" t="s">
        <v>49</v>
      </c>
      <c r="J28" s="65">
        <f>(COUNTIF(Table1[Reason Given for 
Not Participating],"recently moved out of area"))</f>
        <v>0</v>
      </c>
      <c r="K28" s="36" t="s">
        <v>77</v>
      </c>
      <c r="L28" s="66">
        <f>I6</f>
        <v>0</v>
      </c>
      <c r="M28" s="43" t="e">
        <f t="shared" si="1"/>
        <v>#DIV/0!</v>
      </c>
      <c r="N28" s="32"/>
      <c r="O28" s="40" t="s">
        <v>63</v>
      </c>
      <c r="P28" s="41">
        <f>(COUNTIF(Table1[Reason Given for 
Not Participating], "poor food and formula choices"))</f>
        <v>0</v>
      </c>
      <c r="Q28" s="36" t="s">
        <v>77</v>
      </c>
      <c r="R28" s="37">
        <f>I6</f>
        <v>0</v>
      </c>
      <c r="S28" s="43">
        <f>P28/U32</f>
        <v>0</v>
      </c>
      <c r="T28" s="32"/>
      <c r="U28" s="76">
        <f>(COUNTIF(Table1[Reason Given for 
Not Participating], "clinic wait time too long"))</f>
        <v>0</v>
      </c>
      <c r="V28" s="26"/>
    </row>
    <row r="29" spans="1:22" ht="15" customHeight="1" x14ac:dyDescent="0.3">
      <c r="A29" s="26" t="str">
        <f>IF(ISBLANK('Reconciliation Log'!V30)," ",('Reconciliation Log'!V30-'Reconciliation Log'!Q30))</f>
        <v xml:space="preserve"> </v>
      </c>
      <c r="B29" s="26"/>
      <c r="C29" s="40" t="s">
        <v>45</v>
      </c>
      <c r="D29" s="46">
        <f>(COUNTIF(Table1[Contact Result
 ], "no answer, left voicemail"))</f>
        <v>0</v>
      </c>
      <c r="E29" s="36" t="s">
        <v>77</v>
      </c>
      <c r="F29" s="37">
        <f>I6</f>
        <v>0</v>
      </c>
      <c r="G29" s="43" t="e">
        <f>D29/F29</f>
        <v>#DIV/0!</v>
      </c>
      <c r="H29" s="32"/>
      <c r="I29" s="71" t="s">
        <v>38</v>
      </c>
      <c r="J29" s="72">
        <f>(COUNTIF(Table1[Reason Given for 
Not Participating],"believed no longer eligible"))</f>
        <v>0</v>
      </c>
      <c r="K29" s="36" t="s">
        <v>77</v>
      </c>
      <c r="L29" s="73">
        <f>I6</f>
        <v>0</v>
      </c>
      <c r="M29" s="43" t="e">
        <f>J29/L29</f>
        <v>#DIV/0!</v>
      </c>
      <c r="N29" s="32"/>
      <c r="O29" s="40" t="s">
        <v>66</v>
      </c>
      <c r="P29" s="41">
        <f>(COUNTIF(Table1[Reason Given for 
Not Participating], "shopping issues"))</f>
        <v>0</v>
      </c>
      <c r="Q29" s="36" t="s">
        <v>77</v>
      </c>
      <c r="R29" s="37">
        <f>I6</f>
        <v>0</v>
      </c>
      <c r="S29" s="43">
        <f>P29/U32</f>
        <v>0</v>
      </c>
      <c r="T29" s="32"/>
      <c r="U29" s="77">
        <f>(COUNTIF(Table1[Reason Given for 
Not Participating], "poor customer service"))</f>
        <v>0</v>
      </c>
      <c r="V29" s="26"/>
    </row>
    <row r="30" spans="1:22" x14ac:dyDescent="0.3">
      <c r="A30" s="26" t="str">
        <f>IF(ISBLANK('Reconciliation Log'!V31)," ",('Reconciliation Log'!V31-'Reconciliation Log'!Q31))</f>
        <v xml:space="preserve"> </v>
      </c>
      <c r="B30" s="26"/>
      <c r="C30" s="40" t="s">
        <v>46</v>
      </c>
      <c r="D30" s="46">
        <f>(COUNTIF(Table1[Contact Result
 ], "no answer, no voicemail"))</f>
        <v>0</v>
      </c>
      <c r="E30" s="36" t="s">
        <v>77</v>
      </c>
      <c r="F30" s="37">
        <f>I6</f>
        <v>0</v>
      </c>
      <c r="G30" s="43" t="e">
        <f t="shared" ref="G30:G31" si="2">D30/F30</f>
        <v>#DIV/0!</v>
      </c>
      <c r="H30" s="32"/>
      <c r="I30" s="71" t="s">
        <v>53</v>
      </c>
      <c r="J30" s="72">
        <f>U31</f>
        <v>0</v>
      </c>
      <c r="K30" s="36" t="s">
        <v>77</v>
      </c>
      <c r="L30" s="73">
        <f>I6</f>
        <v>0</v>
      </c>
      <c r="M30" s="43" t="e">
        <f t="shared" si="1"/>
        <v>#DIV/0!</v>
      </c>
      <c r="N30" s="32"/>
      <c r="O30" s="40" t="s">
        <v>68</v>
      </c>
      <c r="P30" s="41">
        <f>(COUNTIF(Table1[Reason Given for 
Not Participating], "clinic wait time too long"))</f>
        <v>0</v>
      </c>
      <c r="Q30" s="36" t="s">
        <v>77</v>
      </c>
      <c r="R30" s="37">
        <f>I6</f>
        <v>0</v>
      </c>
      <c r="S30" s="43">
        <f>P30/U32</f>
        <v>0</v>
      </c>
      <c r="T30" s="32"/>
      <c r="U30" s="75" t="s">
        <v>65</v>
      </c>
      <c r="V30" s="78"/>
    </row>
    <row r="31" spans="1:22" x14ac:dyDescent="0.3">
      <c r="A31" s="26" t="str">
        <f>IF(ISBLANK('Reconciliation Log'!V32)," ",('Reconciliation Log'!V32-'Reconciliation Log'!Q32))</f>
        <v xml:space="preserve"> </v>
      </c>
      <c r="B31" s="26"/>
      <c r="C31" s="40" t="s">
        <v>44</v>
      </c>
      <c r="D31" s="48">
        <f>(COUNTIF(Table1[Contact Result
 ], "phone not working / wrong number"))</f>
        <v>0</v>
      </c>
      <c r="E31" s="36" t="s">
        <v>77</v>
      </c>
      <c r="F31" s="49">
        <f>I6</f>
        <v>0</v>
      </c>
      <c r="G31" s="43" t="e">
        <f t="shared" si="2"/>
        <v>#DIV/0!</v>
      </c>
      <c r="H31" s="32"/>
      <c r="I31" s="79" t="s">
        <v>106</v>
      </c>
      <c r="J31" s="80">
        <f>(COUNTIF(Table1[Reason Given for 
Not Participating],"fear due to immigration issues"))</f>
        <v>0</v>
      </c>
      <c r="K31" s="36" t="s">
        <v>77</v>
      </c>
      <c r="L31" s="81">
        <f>I6</f>
        <v>0</v>
      </c>
      <c r="M31" s="43" t="e">
        <f t="shared" si="1"/>
        <v>#DIV/0!</v>
      </c>
      <c r="N31" s="32"/>
      <c r="O31" s="40" t="s">
        <v>67</v>
      </c>
      <c r="P31" s="41">
        <f>(COUNTIF(Table1[Reason Given for 
Not Participating], "poor customer service"))</f>
        <v>0</v>
      </c>
      <c r="Q31" s="36" t="s">
        <v>77</v>
      </c>
      <c r="R31" s="37">
        <f>I6</f>
        <v>0</v>
      </c>
      <c r="S31" s="43">
        <f>P31/U32</f>
        <v>0</v>
      </c>
      <c r="T31" s="32"/>
      <c r="U31" s="76">
        <f>SUM(U26:U29)</f>
        <v>0</v>
      </c>
      <c r="V31" s="26"/>
    </row>
    <row r="32" spans="1:22" ht="15" thickBot="1" x14ac:dyDescent="0.35">
      <c r="A32" s="26" t="str">
        <f>IF(ISBLANK('Reconciliation Log'!V33)," ",('Reconciliation Log'!V33-'Reconciliation Log'!Q33))</f>
        <v xml:space="preserve"> </v>
      </c>
      <c r="B32" s="26"/>
      <c r="C32" s="40" t="s">
        <v>93</v>
      </c>
      <c r="D32" s="48">
        <f>(COUNTIF(Table1[Contact Result
 ], "family returned call / voicemail"))</f>
        <v>0</v>
      </c>
      <c r="E32" s="36" t="s">
        <v>77</v>
      </c>
      <c r="F32" s="49">
        <f>I6</f>
        <v>0</v>
      </c>
      <c r="G32" s="43" t="e">
        <f t="shared" ref="G32" si="3">D32/F32</f>
        <v>#DIV/0!</v>
      </c>
      <c r="H32" s="32"/>
      <c r="I32" s="54" t="s">
        <v>87</v>
      </c>
      <c r="J32" s="80">
        <f>(COUNTIF(Table1[Reason Given for 
Not Participating],"using foodbank instead of WIC food benefits"))</f>
        <v>0</v>
      </c>
      <c r="K32" s="36" t="s">
        <v>77</v>
      </c>
      <c r="L32" s="81">
        <f>I6</f>
        <v>0</v>
      </c>
      <c r="M32" s="43" t="e">
        <f>J32/L32</f>
        <v>#DIV/0!</v>
      </c>
      <c r="N32" s="32"/>
      <c r="O32" s="50"/>
      <c r="P32" s="51"/>
      <c r="Q32" s="51"/>
      <c r="R32" s="51"/>
      <c r="S32" s="52">
        <f>SUM(S28:S31)</f>
        <v>0</v>
      </c>
      <c r="T32" s="32"/>
      <c r="U32" s="82">
        <f>IF(U31=0,1,(SUM(U26:U29)))</f>
        <v>1</v>
      </c>
      <c r="V32" s="26"/>
    </row>
    <row r="33" spans="1:22" x14ac:dyDescent="0.3">
      <c r="A33" s="26" t="str">
        <f>IF(ISBLANK('Reconciliation Log'!V34)," ",('Reconciliation Log'!V34-'Reconciliation Log'!Q34))</f>
        <v xml:space="preserve"> </v>
      </c>
      <c r="B33" s="26"/>
      <c r="C33" s="50"/>
      <c r="D33" s="51"/>
      <c r="E33" s="51"/>
      <c r="F33" s="51"/>
      <c r="G33" s="52" t="e">
        <f>SUM(G28:G32)</f>
        <v>#DIV/0!</v>
      </c>
      <c r="H33" s="32"/>
      <c r="I33" s="79" t="s">
        <v>39</v>
      </c>
      <c r="J33" s="80">
        <f>(COUNTIF(Table1[Reason Given for 
Not Participating],"no reason given"))</f>
        <v>0</v>
      </c>
      <c r="K33" s="36" t="s">
        <v>77</v>
      </c>
      <c r="L33" s="81">
        <f>I6</f>
        <v>0</v>
      </c>
      <c r="M33" s="43" t="e">
        <f>J33/L33</f>
        <v>#DIV/0!</v>
      </c>
      <c r="N33" s="32"/>
      <c r="O33" s="50"/>
      <c r="P33" s="51"/>
      <c r="Q33" s="51"/>
      <c r="R33" s="51"/>
      <c r="S33" s="53"/>
      <c r="T33" s="32"/>
      <c r="U33" s="32"/>
      <c r="V33" s="26"/>
    </row>
    <row r="34" spans="1:22" x14ac:dyDescent="0.3">
      <c r="A34" s="26" t="str">
        <f>IF(ISBLANK('Reconciliation Log'!V35)," ",('Reconciliation Log'!V35-'Reconciliation Log'!Q35))</f>
        <v xml:space="preserve"> </v>
      </c>
      <c r="B34" s="26"/>
      <c r="C34" s="50"/>
      <c r="D34" s="51"/>
      <c r="E34" s="51"/>
      <c r="F34" s="51"/>
      <c r="G34" s="83"/>
      <c r="H34" s="32"/>
      <c r="I34" s="57"/>
      <c r="J34" s="58"/>
      <c r="K34" s="58"/>
      <c r="L34" s="58"/>
      <c r="M34" s="52" t="e">
        <f>SUM(M22:M33)</f>
        <v>#DIV/0!</v>
      </c>
      <c r="N34" s="32"/>
      <c r="O34" s="57"/>
      <c r="P34" s="58"/>
      <c r="Q34" s="58"/>
      <c r="R34" s="58"/>
      <c r="S34" s="53"/>
      <c r="T34" s="32"/>
      <c r="U34" s="32"/>
      <c r="V34" s="26"/>
    </row>
    <row r="35" spans="1:22" x14ac:dyDescent="0.3">
      <c r="A35" s="26" t="str">
        <f>IF(ISBLANK('Reconciliation Log'!V36)," ",('Reconciliation Log'!V36-'Reconciliation Log'!Q36))</f>
        <v xml:space="preserve"> </v>
      </c>
      <c r="B35" s="26"/>
      <c r="C35" s="50"/>
      <c r="D35" s="51"/>
      <c r="E35" s="51"/>
      <c r="F35" s="51"/>
      <c r="G35" s="53"/>
      <c r="H35" s="32"/>
      <c r="I35" s="57"/>
      <c r="J35" s="58"/>
      <c r="K35" s="58"/>
      <c r="L35" s="58"/>
      <c r="M35" s="60"/>
      <c r="N35" s="32"/>
      <c r="O35" s="57"/>
      <c r="P35" s="58"/>
      <c r="Q35" s="58"/>
      <c r="R35" s="58"/>
      <c r="S35" s="53"/>
      <c r="T35" s="32"/>
      <c r="U35" s="32"/>
      <c r="V35" s="26"/>
    </row>
    <row r="36" spans="1:22" ht="15" customHeight="1" x14ac:dyDescent="0.3">
      <c r="A36" s="26" t="str">
        <f>IF(ISBLANK('Reconciliation Log'!V37)," ",('Reconciliation Log'!V37-'Reconciliation Log'!Q37))</f>
        <v xml:space="preserve"> </v>
      </c>
      <c r="B36" s="26"/>
      <c r="C36" s="50"/>
      <c r="D36" s="51"/>
      <c r="E36" s="51"/>
      <c r="F36" s="51"/>
      <c r="G36" s="60"/>
      <c r="H36" s="32"/>
      <c r="I36" s="50"/>
      <c r="J36" s="51"/>
      <c r="K36" s="51"/>
      <c r="L36" s="51"/>
      <c r="M36" s="60"/>
      <c r="N36" s="32"/>
      <c r="O36" s="57"/>
      <c r="P36" s="58"/>
      <c r="Q36" s="58"/>
      <c r="R36" s="58"/>
      <c r="S36" s="53"/>
      <c r="T36" s="32"/>
      <c r="U36" s="32"/>
      <c r="V36" s="26"/>
    </row>
    <row r="37" spans="1:22" ht="15" customHeight="1" x14ac:dyDescent="0.3">
      <c r="A37" s="26" t="str">
        <f>IF(ISBLANK('Reconciliation Log'!V38)," ",('Reconciliation Log'!V38-'Reconciliation Log'!Q38))</f>
        <v xml:space="preserve"> </v>
      </c>
      <c r="B37" s="26"/>
      <c r="C37" s="50"/>
      <c r="D37" s="51"/>
      <c r="E37" s="51"/>
      <c r="F37" s="51"/>
      <c r="G37" s="60"/>
      <c r="H37" s="32"/>
      <c r="I37" s="50"/>
      <c r="J37" s="51"/>
      <c r="K37" s="51"/>
      <c r="L37" s="51"/>
      <c r="M37" s="60"/>
      <c r="N37" s="32"/>
      <c r="O37" s="57"/>
      <c r="P37" s="58"/>
      <c r="Q37" s="58"/>
      <c r="R37" s="58"/>
      <c r="S37" s="53"/>
      <c r="T37" s="32"/>
      <c r="U37" s="32"/>
      <c r="V37" s="26"/>
    </row>
    <row r="38" spans="1:22" ht="15.75" customHeight="1" x14ac:dyDescent="0.3">
      <c r="A38" s="26" t="str">
        <f>IF(ISBLANK('Reconciliation Log'!V39)," ",('Reconciliation Log'!V39-'Reconciliation Log'!Q39))</f>
        <v xml:space="preserve"> </v>
      </c>
      <c r="B38" s="26"/>
      <c r="C38" s="50"/>
      <c r="D38" s="51"/>
      <c r="E38" s="51"/>
      <c r="F38" s="51"/>
      <c r="G38" s="60"/>
      <c r="H38" s="32"/>
      <c r="I38" s="50"/>
      <c r="J38" s="51"/>
      <c r="K38" s="51"/>
      <c r="L38" s="51"/>
      <c r="M38" s="60"/>
      <c r="N38" s="32"/>
      <c r="O38" s="50"/>
      <c r="P38" s="51"/>
      <c r="Q38" s="51"/>
      <c r="R38" s="51"/>
      <c r="S38" s="60"/>
      <c r="T38" s="32"/>
      <c r="U38" s="32"/>
      <c r="V38" s="26"/>
    </row>
    <row r="39" spans="1:22" x14ac:dyDescent="0.3">
      <c r="A39" s="26" t="str">
        <f>IF(ISBLANK('Reconciliation Log'!V40)," ",('Reconciliation Log'!V40-'Reconciliation Log'!Q40))</f>
        <v xml:space="preserve"> </v>
      </c>
      <c r="B39" s="26"/>
      <c r="C39" s="50"/>
      <c r="D39" s="51"/>
      <c r="E39" s="51"/>
      <c r="F39" s="51"/>
      <c r="G39" s="60"/>
      <c r="H39" s="32"/>
      <c r="I39" s="57"/>
      <c r="J39" s="58"/>
      <c r="K39" s="58"/>
      <c r="L39" s="58"/>
      <c r="M39" s="60"/>
      <c r="N39" s="32"/>
      <c r="O39" s="50"/>
      <c r="P39" s="51"/>
      <c r="Q39" s="51"/>
      <c r="R39" s="51"/>
      <c r="S39" s="60"/>
      <c r="T39" s="32"/>
      <c r="U39" s="32"/>
      <c r="V39" s="26"/>
    </row>
    <row r="40" spans="1:22" x14ac:dyDescent="0.3">
      <c r="A40" s="26" t="str">
        <f>IF(ISBLANK('Reconciliation Log'!V41)," ",('Reconciliation Log'!V41-'Reconciliation Log'!Q41))</f>
        <v xml:space="preserve"> </v>
      </c>
      <c r="B40" s="26"/>
      <c r="C40" s="50"/>
      <c r="D40" s="51"/>
      <c r="E40" s="51"/>
      <c r="F40" s="51"/>
      <c r="G40" s="60"/>
      <c r="H40" s="32"/>
      <c r="I40" s="57"/>
      <c r="J40" s="58"/>
      <c r="K40" s="58"/>
      <c r="L40" s="58"/>
      <c r="M40" s="60"/>
      <c r="N40" s="32"/>
      <c r="O40" s="50"/>
      <c r="P40" s="51"/>
      <c r="Q40" s="51"/>
      <c r="R40" s="51"/>
      <c r="S40" s="60"/>
      <c r="T40" s="32"/>
      <c r="U40" s="32"/>
      <c r="V40" s="26"/>
    </row>
    <row r="41" spans="1:22" x14ac:dyDescent="0.3">
      <c r="A41" s="26" t="str">
        <f>IF(ISBLANK('Reconciliation Log'!V42)," ",('Reconciliation Log'!V42-'Reconciliation Log'!Q42))</f>
        <v xml:space="preserve"> </v>
      </c>
      <c r="B41" s="26"/>
      <c r="C41" s="57"/>
      <c r="D41" s="58"/>
      <c r="E41" s="58"/>
      <c r="F41" s="58"/>
      <c r="G41" s="60"/>
      <c r="H41" s="32"/>
      <c r="I41" s="50"/>
      <c r="J41" s="51"/>
      <c r="K41" s="51"/>
      <c r="L41" s="51"/>
      <c r="M41" s="60"/>
      <c r="N41" s="32"/>
      <c r="O41" s="57"/>
      <c r="P41" s="58"/>
      <c r="Q41" s="58"/>
      <c r="R41" s="58"/>
      <c r="S41" s="53"/>
      <c r="T41" s="32"/>
      <c r="U41" s="32"/>
      <c r="V41" s="26"/>
    </row>
    <row r="42" spans="1:22" x14ac:dyDescent="0.3">
      <c r="A42" s="26" t="str">
        <f>IF(ISBLANK('Reconciliation Log'!V43)," ",('Reconciliation Log'!V43-'Reconciliation Log'!Q43))</f>
        <v xml:space="preserve"> </v>
      </c>
      <c r="B42" s="26"/>
      <c r="C42" s="50"/>
      <c r="D42" s="51"/>
      <c r="E42" s="51"/>
      <c r="F42" s="51"/>
      <c r="G42" s="60"/>
      <c r="H42" s="32"/>
      <c r="I42" s="50"/>
      <c r="J42" s="51"/>
      <c r="K42" s="51"/>
      <c r="L42" s="51"/>
      <c r="M42" s="60"/>
      <c r="N42" s="32"/>
      <c r="O42" s="57"/>
      <c r="P42" s="58"/>
      <c r="Q42" s="58"/>
      <c r="R42" s="58"/>
      <c r="S42" s="53"/>
      <c r="T42" s="32"/>
      <c r="U42" s="32"/>
      <c r="V42" s="26"/>
    </row>
    <row r="43" spans="1:22" ht="15" thickBot="1" x14ac:dyDescent="0.35">
      <c r="A43" s="26" t="str">
        <f>IF(ISBLANK('Reconciliation Log'!V44)," ",('Reconciliation Log'!V44-'Reconciliation Log'!Q44))</f>
        <v xml:space="preserve"> </v>
      </c>
      <c r="B43" s="26"/>
      <c r="C43" s="50"/>
      <c r="D43" s="51"/>
      <c r="E43" s="51"/>
      <c r="F43" s="51"/>
      <c r="G43" s="60"/>
      <c r="H43" s="32"/>
      <c r="I43" s="50"/>
      <c r="J43" s="51"/>
      <c r="K43" s="51"/>
      <c r="L43" s="51"/>
      <c r="M43" s="60"/>
      <c r="N43" s="32"/>
      <c r="O43" s="84"/>
      <c r="P43" s="85"/>
      <c r="Q43" s="85"/>
      <c r="R43" s="85"/>
      <c r="S43" s="86"/>
      <c r="T43" s="32"/>
      <c r="U43" s="32"/>
      <c r="V43" s="26"/>
    </row>
    <row r="44" spans="1:22" ht="15" thickBot="1" x14ac:dyDescent="0.35">
      <c r="A44" s="26" t="str">
        <f>IF(ISBLANK('Reconciliation Log'!V45)," ",('Reconciliation Log'!V45-'Reconciliation Log'!Q45))</f>
        <v xml:space="preserve"> </v>
      </c>
      <c r="B44" s="26"/>
      <c r="C44" s="67"/>
      <c r="D44" s="68"/>
      <c r="E44" s="68"/>
      <c r="F44" s="68"/>
      <c r="G44" s="63"/>
      <c r="H44" s="32"/>
      <c r="I44" s="57"/>
      <c r="J44" s="58"/>
      <c r="K44" s="58"/>
      <c r="L44" s="58"/>
      <c r="M44" s="53"/>
      <c r="N44" s="32"/>
      <c r="O44" s="32"/>
      <c r="P44" s="32"/>
      <c r="Q44" s="32"/>
      <c r="R44" s="32"/>
      <c r="S44" s="32"/>
      <c r="T44" s="32"/>
      <c r="U44" s="32"/>
      <c r="V44" s="26"/>
    </row>
    <row r="45" spans="1:22" x14ac:dyDescent="0.3">
      <c r="A45" s="26" t="str">
        <f>IF(ISBLANK('Reconciliation Log'!V46)," ",('Reconciliation Log'!V46-'Reconciliation Log'!Q46))</f>
        <v xml:space="preserve"> </v>
      </c>
      <c r="B45" s="26"/>
      <c r="C45" s="70"/>
      <c r="D45" s="70"/>
      <c r="E45" s="70"/>
      <c r="F45" s="70"/>
      <c r="G45" s="33"/>
      <c r="H45" s="32"/>
      <c r="I45" s="57"/>
      <c r="J45" s="58"/>
      <c r="K45" s="58"/>
      <c r="L45" s="58"/>
      <c r="M45" s="53"/>
      <c r="N45" s="32"/>
      <c r="O45" s="32"/>
      <c r="P45" s="32"/>
      <c r="Q45" s="32"/>
      <c r="R45" s="32"/>
      <c r="S45" s="32"/>
      <c r="T45" s="32"/>
      <c r="U45" s="32"/>
      <c r="V45" s="26"/>
    </row>
    <row r="46" spans="1:22" ht="15" thickBot="1" x14ac:dyDescent="0.35">
      <c r="A46" s="26" t="str">
        <f>IF(ISBLANK('Reconciliation Log'!V47)," ",('Reconciliation Log'!V47-'Reconciliation Log'!Q47))</f>
        <v xml:space="preserve"> </v>
      </c>
      <c r="B46" s="26"/>
      <c r="C46" s="70"/>
      <c r="D46" s="70"/>
      <c r="E46" s="70"/>
      <c r="F46" s="70"/>
      <c r="G46" s="33"/>
      <c r="H46" s="32"/>
      <c r="I46" s="84"/>
      <c r="J46" s="85"/>
      <c r="K46" s="85"/>
      <c r="L46" s="85"/>
      <c r="M46" s="86"/>
      <c r="N46" s="32"/>
      <c r="O46" s="32"/>
      <c r="P46" s="32"/>
      <c r="Q46" s="32"/>
      <c r="R46" s="32"/>
      <c r="S46" s="32"/>
      <c r="T46" s="32"/>
      <c r="U46" s="32"/>
      <c r="V46" s="26"/>
    </row>
    <row r="47" spans="1:22" x14ac:dyDescent="0.3">
      <c r="A47" s="26" t="str">
        <f>IF(ISBLANK('Reconciliation Log'!V48)," ",('Reconciliation Log'!V48-'Reconciliation Log'!Q48))</f>
        <v xml:space="preserve"> </v>
      </c>
      <c r="B47" s="26"/>
      <c r="C47" s="70"/>
      <c r="D47" s="70"/>
      <c r="E47" s="70"/>
      <c r="F47" s="70"/>
      <c r="G47" s="33"/>
      <c r="H47" s="32"/>
      <c r="I47" s="51"/>
      <c r="J47" s="51"/>
      <c r="K47" s="51"/>
      <c r="L47" s="51"/>
      <c r="M47" s="51"/>
      <c r="N47" s="32"/>
      <c r="O47" s="32"/>
      <c r="P47" s="32"/>
      <c r="Q47" s="32"/>
      <c r="R47" s="32"/>
      <c r="S47" s="32"/>
      <c r="T47" s="32"/>
      <c r="U47" s="32"/>
      <c r="V47" s="26"/>
    </row>
    <row r="48" spans="1:22" x14ac:dyDescent="0.3">
      <c r="A48" s="26" t="str">
        <f>IF(ISBLANK('Reconciliation Log'!V49)," ",('Reconciliation Log'!V49-'Reconciliation Log'!Q49))</f>
        <v xml:space="preserve"> </v>
      </c>
      <c r="B48" s="26"/>
      <c r="C48" s="70"/>
      <c r="D48" s="70"/>
      <c r="E48" s="70"/>
      <c r="F48" s="70"/>
      <c r="G48" s="33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26"/>
    </row>
    <row r="49" spans="1:21" x14ac:dyDescent="0.3">
      <c r="A49" s="6" t="str">
        <f>IF(ISBLANK('Reconciliation Log'!V50)," ",('Reconciliation Log'!V50-'Reconciliation Log'!Q50))</f>
        <v xml:space="preserve"> </v>
      </c>
      <c r="B49" s="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3">
      <c r="A50" s="6" t="str">
        <f>IF(ISBLANK('Reconciliation Log'!V51)," ",('Reconciliation Log'!V51-'Reconciliation Log'!Q51))</f>
        <v xml:space="preserve"> </v>
      </c>
      <c r="B50" s="6"/>
      <c r="C50" s="6"/>
      <c r="D50" s="6"/>
      <c r="E50" s="6"/>
      <c r="F50" s="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3">
      <c r="A51" s="6" t="str">
        <f>IF(ISBLANK('Reconciliation Log'!V52)," ",('Reconciliation Log'!V52-'Reconciliation Log'!Q52))</f>
        <v xml:space="preserve"> </v>
      </c>
      <c r="B51" s="6"/>
      <c r="C51" s="6"/>
      <c r="D51" s="6"/>
      <c r="E51" s="6"/>
      <c r="F51" s="6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">
      <c r="A52" s="6" t="str">
        <f>IF(ISBLANK('Reconciliation Log'!V53)," ",('Reconciliation Log'!V53-'Reconciliation Log'!Q53))</f>
        <v xml:space="preserve"> </v>
      </c>
      <c r="B52" s="6"/>
      <c r="C52" s="6"/>
      <c r="D52" s="6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3">
      <c r="A53" s="6" t="str">
        <f>IF(ISBLANK('Reconciliation Log'!V54)," ",('Reconciliation Log'!V54-'Reconciliation Log'!Q54))</f>
        <v xml:space="preserve"> </v>
      </c>
      <c r="B53" s="6"/>
      <c r="C53" s="6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3">
      <c r="A54" s="6" t="str">
        <f>IF(ISBLANK('Reconciliation Log'!V55)," ",('Reconciliation Log'!V55-'Reconciliation Log'!Q55))</f>
        <v xml:space="preserve"> </v>
      </c>
      <c r="B54" s="6"/>
      <c r="C54" s="6"/>
      <c r="D54" s="6"/>
      <c r="E54" s="6"/>
      <c r="F54" s="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3">
      <c r="A55" s="6" t="str">
        <f>IF(ISBLANK('Reconciliation Log'!V56)," ",('Reconciliation Log'!V56-'Reconciliation Log'!Q56))</f>
        <v xml:space="preserve"> </v>
      </c>
      <c r="B55" s="6"/>
      <c r="C55" s="6"/>
      <c r="D55" s="6"/>
      <c r="E55" s="6"/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">
      <c r="A56" s="6" t="str">
        <f>IF(ISBLANK('Reconciliation Log'!V57)," ",('Reconciliation Log'!V57-'Reconciliation Log'!Q57))</f>
        <v xml:space="preserve"> </v>
      </c>
      <c r="B56" s="6"/>
      <c r="C56" s="6"/>
      <c r="D56" s="6"/>
      <c r="E56" s="6"/>
      <c r="F56" s="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3">
      <c r="A57" s="6" t="str">
        <f>IF(ISBLANK('Reconciliation Log'!V58)," ",('Reconciliation Log'!V58-'Reconciliation Log'!Q58))</f>
        <v xml:space="preserve"> </v>
      </c>
      <c r="B57" s="6"/>
      <c r="C57" s="6"/>
      <c r="D57" s="6"/>
      <c r="E57" s="6"/>
      <c r="F57" s="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3">
      <c r="A58" s="6" t="str">
        <f>IF(ISBLANK('Reconciliation Log'!V59)," ",('Reconciliation Log'!V59-'Reconciliation Log'!Q59))</f>
        <v xml:space="preserve"> </v>
      </c>
      <c r="B58" s="6"/>
      <c r="C58" s="6"/>
      <c r="D58" s="6"/>
      <c r="E58" s="6"/>
      <c r="F58" s="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3">
      <c r="A59" s="6" t="str">
        <f>IF(ISBLANK('Reconciliation Log'!V60)," ",('Reconciliation Log'!V60-'Reconciliation Log'!Q60))</f>
        <v xml:space="preserve"> </v>
      </c>
      <c r="B59" s="6"/>
      <c r="C59" s="6"/>
      <c r="D59" s="6"/>
      <c r="E59" s="6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3">
      <c r="A60" s="6" t="str">
        <f>IF(ISBLANK('Reconciliation Log'!V61)," ",('Reconciliation Log'!V61-'Reconciliation Log'!Q61))</f>
        <v xml:space="preserve"> </v>
      </c>
      <c r="B60" s="6"/>
      <c r="C60" s="6"/>
      <c r="D60" s="6"/>
      <c r="E60" s="6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3">
      <c r="A61" s="6" t="str">
        <f>IF(ISBLANK('Reconciliation Log'!V62)," ",('Reconciliation Log'!V62-'Reconciliation Log'!Q62))</f>
        <v xml:space="preserve"> </v>
      </c>
      <c r="B61" s="6"/>
      <c r="C61" s="6"/>
      <c r="D61" s="6"/>
      <c r="E61" s="6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3">
      <c r="A62" s="6" t="str">
        <f>IF(ISBLANK('Reconciliation Log'!V63)," ",('Reconciliation Log'!V63-'Reconciliation Log'!Q63))</f>
        <v xml:space="preserve"> </v>
      </c>
      <c r="B62" s="6"/>
      <c r="C62" s="6"/>
      <c r="D62" s="6"/>
      <c r="E62" s="6"/>
      <c r="F62" s="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3">
      <c r="A63" s="6" t="str">
        <f>IF(ISBLANK('Reconciliation Log'!V64)," ",('Reconciliation Log'!V64-'Reconciliation Log'!Q64))</f>
        <v xml:space="preserve"> </v>
      </c>
      <c r="B63" s="6"/>
      <c r="C63" s="6"/>
      <c r="D63" s="6"/>
      <c r="E63" s="6"/>
      <c r="F63" s="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3">
      <c r="A64" s="6" t="str">
        <f>IF(ISBLANK('Reconciliation Log'!V65)," ",('Reconciliation Log'!V65-'Reconciliation Log'!Q65))</f>
        <v xml:space="preserve"> </v>
      </c>
      <c r="B64" s="6"/>
      <c r="C64" s="6"/>
      <c r="D64" s="6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3">
      <c r="A65" s="6" t="str">
        <f>IF(ISBLANK('Reconciliation Log'!V66)," ",('Reconciliation Log'!V66-'Reconciliation Log'!Q66))</f>
        <v xml:space="preserve"> </v>
      </c>
      <c r="B65" s="6"/>
      <c r="C65" s="6"/>
      <c r="D65" s="6"/>
      <c r="E65" s="6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3">
      <c r="A66" s="6" t="str">
        <f>IF(ISBLANK('Reconciliation Log'!V67)," ",('Reconciliation Log'!V67-'Reconciliation Log'!Q67))</f>
        <v xml:space="preserve"> </v>
      </c>
      <c r="B66" s="6"/>
      <c r="C66" s="6"/>
      <c r="D66" s="6"/>
      <c r="E66" s="6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3">
      <c r="A67" s="6" t="str">
        <f>IF(ISBLANK('Reconciliation Log'!V68)," ",('Reconciliation Log'!V68-'Reconciliation Log'!Q68))</f>
        <v xml:space="preserve"> </v>
      </c>
      <c r="B67" s="6"/>
      <c r="C67" s="6"/>
      <c r="D67" s="6"/>
      <c r="E67" s="6"/>
      <c r="F67" s="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x14ac:dyDescent="0.3">
      <c r="A68" s="6" t="str">
        <f>IF(ISBLANK('Reconciliation Log'!V69)," ",('Reconciliation Log'!V69-'Reconciliation Log'!Q69))</f>
        <v xml:space="preserve"> </v>
      </c>
      <c r="B68" s="6"/>
      <c r="C68" s="6"/>
      <c r="D68" s="6"/>
      <c r="E68" s="6"/>
      <c r="F68" s="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3">
      <c r="A69" s="6" t="str">
        <f>IF(ISBLANK('Reconciliation Log'!V70)," ",('Reconciliation Log'!V70-'Reconciliation Log'!Q70))</f>
        <v xml:space="preserve"> </v>
      </c>
      <c r="B69" s="6"/>
      <c r="C69" s="6"/>
      <c r="D69" s="6"/>
      <c r="E69" s="6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3">
      <c r="A70" s="6" t="str">
        <f>IF(ISBLANK('Reconciliation Log'!V71)," ",('Reconciliation Log'!V71-'Reconciliation Log'!Q71))</f>
        <v xml:space="preserve"> </v>
      </c>
      <c r="B70" s="6"/>
      <c r="C70" s="6"/>
      <c r="D70" s="6"/>
      <c r="E70" s="6"/>
      <c r="F70" s="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x14ac:dyDescent="0.3">
      <c r="A71" s="6" t="str">
        <f>IF(ISBLANK('Reconciliation Log'!V72)," ",('Reconciliation Log'!V72-'Reconciliation Log'!Q72))</f>
        <v xml:space="preserve"> </v>
      </c>
      <c r="B71" s="6"/>
      <c r="C71" s="6"/>
      <c r="D71" s="6"/>
      <c r="E71" s="6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x14ac:dyDescent="0.3">
      <c r="A72" s="6" t="str">
        <f>IF(ISBLANK('Reconciliation Log'!V73)," ",('Reconciliation Log'!V73-'Reconciliation Log'!Q73))</f>
        <v xml:space="preserve"> </v>
      </c>
      <c r="B72" s="6"/>
      <c r="C72" s="6"/>
      <c r="D72" s="6"/>
      <c r="E72" s="6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x14ac:dyDescent="0.3">
      <c r="A73" s="6" t="str">
        <f>IF(ISBLANK('Reconciliation Log'!V74)," ",('Reconciliation Log'!V74-'Reconciliation Log'!Q74))</f>
        <v xml:space="preserve"> </v>
      </c>
      <c r="B73" s="6"/>
      <c r="C73" s="6"/>
      <c r="D73" s="6"/>
      <c r="E73" s="6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3">
      <c r="A74" s="6" t="str">
        <f>IF(ISBLANK('Reconciliation Log'!V75)," ",('Reconciliation Log'!V75-'Reconciliation Log'!Q75))</f>
        <v xml:space="preserve"> </v>
      </c>
      <c r="B74" s="6"/>
      <c r="C74" s="6"/>
      <c r="D74" s="6"/>
      <c r="E74" s="6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x14ac:dyDescent="0.3">
      <c r="A75" s="6" t="str">
        <f>IF(ISBLANK('Reconciliation Log'!V76)," ",('Reconciliation Log'!V76-'Reconciliation Log'!Q76))</f>
        <v xml:space="preserve"> </v>
      </c>
      <c r="B75" s="6"/>
      <c r="C75" s="6"/>
      <c r="D75" s="6"/>
      <c r="E75" s="6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x14ac:dyDescent="0.3">
      <c r="A76" s="6" t="str">
        <f>IF(ISBLANK('Reconciliation Log'!V77)," ",('Reconciliation Log'!V77-'Reconciliation Log'!Q77))</f>
        <v xml:space="preserve"> </v>
      </c>
      <c r="B76" s="6"/>
      <c r="C76" s="6"/>
      <c r="D76" s="6"/>
      <c r="E76" s="6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3">
      <c r="A77" s="6" t="str">
        <f>IF(ISBLANK('Reconciliation Log'!V78)," ",('Reconciliation Log'!V78-'Reconciliation Log'!Q78))</f>
        <v xml:space="preserve"> </v>
      </c>
      <c r="B77" s="6"/>
      <c r="C77" s="6"/>
      <c r="D77" s="6"/>
      <c r="E77" s="6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x14ac:dyDescent="0.3">
      <c r="A78" s="6" t="str">
        <f>IF(ISBLANK('Reconciliation Log'!V79)," ",('Reconciliation Log'!V79-'Reconciliation Log'!Q79))</f>
        <v xml:space="preserve"> </v>
      </c>
      <c r="B78" s="6"/>
      <c r="C78" s="6"/>
      <c r="D78" s="6"/>
      <c r="E78" s="6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x14ac:dyDescent="0.3">
      <c r="A79" s="6" t="str">
        <f>IF(ISBLANK('Reconciliation Log'!V80)," ",('Reconciliation Log'!V80-'Reconciliation Log'!Q80))</f>
        <v xml:space="preserve"> </v>
      </c>
      <c r="B79" s="6"/>
      <c r="C79" s="6"/>
      <c r="D79" s="6"/>
      <c r="E79" s="6"/>
      <c r="F79" s="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x14ac:dyDescent="0.3">
      <c r="A80" s="6" t="str">
        <f>IF(ISBLANK('Reconciliation Log'!V81)," ",('Reconciliation Log'!V81-'Reconciliation Log'!Q81))</f>
        <v xml:space="preserve"> </v>
      </c>
      <c r="B80" s="6"/>
      <c r="C80" s="6"/>
      <c r="D80" s="6"/>
      <c r="E80" s="6"/>
      <c r="F80" s="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x14ac:dyDescent="0.3">
      <c r="A81" s="6" t="str">
        <f>IF(ISBLANK('Reconciliation Log'!V82)," ",('Reconciliation Log'!V82-'Reconciliation Log'!Q82))</f>
        <v xml:space="preserve"> </v>
      </c>
      <c r="B81" s="6"/>
      <c r="C81" s="6"/>
      <c r="D81" s="6"/>
      <c r="E81" s="6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x14ac:dyDescent="0.3">
      <c r="A82" s="6" t="str">
        <f>IF(ISBLANK('Reconciliation Log'!V83)," ",('Reconciliation Log'!V83-'Reconciliation Log'!Q83))</f>
        <v xml:space="preserve"> </v>
      </c>
      <c r="B82" s="6"/>
      <c r="C82" s="6"/>
      <c r="D82" s="6"/>
      <c r="E82" s="6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x14ac:dyDescent="0.3">
      <c r="A83" s="6" t="str">
        <f>IF(ISBLANK('Reconciliation Log'!V84)," ",('Reconciliation Log'!V84-'Reconciliation Log'!Q84))</f>
        <v xml:space="preserve"> </v>
      </c>
      <c r="B83" s="6"/>
      <c r="C83" s="6"/>
      <c r="D83" s="6"/>
      <c r="E83" s="6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x14ac:dyDescent="0.3">
      <c r="A84" s="6" t="str">
        <f>IF(ISBLANK('Reconciliation Log'!V85)," ",('Reconciliation Log'!V85-'Reconciliation Log'!Q85))</f>
        <v xml:space="preserve"> </v>
      </c>
      <c r="B84" s="6"/>
      <c r="C84" s="6"/>
      <c r="D84" s="6"/>
      <c r="E84" s="6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x14ac:dyDescent="0.3">
      <c r="A85" s="6" t="str">
        <f>IF(ISBLANK('Reconciliation Log'!V86)," ",('Reconciliation Log'!V86-'Reconciliation Log'!Q86))</f>
        <v xml:space="preserve"> </v>
      </c>
      <c r="B85" s="6"/>
      <c r="C85" s="6"/>
      <c r="D85" s="6"/>
      <c r="E85" s="6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x14ac:dyDescent="0.3">
      <c r="A86" s="6" t="str">
        <f>IF(ISBLANK('Reconciliation Log'!V87)," ",('Reconciliation Log'!V87-'Reconciliation Log'!Q87))</f>
        <v xml:space="preserve"> </v>
      </c>
      <c r="B86" s="6"/>
      <c r="C86" s="6"/>
      <c r="D86" s="6"/>
      <c r="E86" s="6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x14ac:dyDescent="0.3">
      <c r="A87" s="6" t="str">
        <f>IF(ISBLANK('Reconciliation Log'!V88)," ",('Reconciliation Log'!V88-'Reconciliation Log'!Q88))</f>
        <v xml:space="preserve"> </v>
      </c>
      <c r="B87" s="6"/>
      <c r="C87" s="6"/>
      <c r="D87" s="6"/>
      <c r="E87" s="6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x14ac:dyDescent="0.3">
      <c r="A88" s="6" t="str">
        <f>IF(ISBLANK('Reconciliation Log'!V89)," ",('Reconciliation Log'!V89-'Reconciliation Log'!Q89))</f>
        <v xml:space="preserve"> </v>
      </c>
      <c r="B88" s="6"/>
      <c r="C88" s="6"/>
      <c r="D88" s="6"/>
      <c r="E88" s="6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x14ac:dyDescent="0.3">
      <c r="A89" s="6" t="str">
        <f>IF(ISBLANK('Reconciliation Log'!V90)," ",('Reconciliation Log'!V90-'Reconciliation Log'!Q90))</f>
        <v xml:space="preserve"> </v>
      </c>
      <c r="B89" s="6"/>
      <c r="C89" s="6"/>
      <c r="D89" s="6"/>
      <c r="E89" s="6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x14ac:dyDescent="0.3">
      <c r="A90" s="6" t="str">
        <f>IF(ISBLANK('Reconciliation Log'!V91)," ",('Reconciliation Log'!V91-'Reconciliation Log'!Q91))</f>
        <v xml:space="preserve"> </v>
      </c>
      <c r="B90" s="6"/>
      <c r="C90" s="6"/>
      <c r="D90" s="6"/>
      <c r="E90" s="6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x14ac:dyDescent="0.3">
      <c r="A91" s="6" t="str">
        <f>IF(ISBLANK('Reconciliation Log'!V92)," ",('Reconciliation Log'!V92-'Reconciliation Log'!Q92))</f>
        <v xml:space="preserve"> </v>
      </c>
      <c r="B91" s="6"/>
      <c r="C91" s="6"/>
      <c r="D91" s="6"/>
      <c r="E91" s="6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x14ac:dyDescent="0.3">
      <c r="A92" s="6" t="str">
        <f>IF(ISBLANK('Reconciliation Log'!V93)," ",('Reconciliation Log'!V93-'Reconciliation Log'!Q93))</f>
        <v xml:space="preserve"> </v>
      </c>
      <c r="B92" s="6"/>
      <c r="C92" s="6"/>
      <c r="D92" s="6"/>
      <c r="E92" s="6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x14ac:dyDescent="0.3">
      <c r="A93" s="6" t="str">
        <f>IF(ISBLANK('Reconciliation Log'!V94)," ",('Reconciliation Log'!V94-'Reconciliation Log'!Q94))</f>
        <v xml:space="preserve"> </v>
      </c>
      <c r="B93" s="6"/>
      <c r="C93" s="6"/>
      <c r="D93" s="6"/>
      <c r="E93" s="6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x14ac:dyDescent="0.3">
      <c r="A94" s="6" t="str">
        <f>IF(ISBLANK('Reconciliation Log'!V95)," ",('Reconciliation Log'!V95-'Reconciliation Log'!Q95))</f>
        <v xml:space="preserve"> </v>
      </c>
      <c r="B94" s="6"/>
      <c r="C94" s="6"/>
      <c r="D94" s="6"/>
      <c r="E94" s="6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x14ac:dyDescent="0.3">
      <c r="A95" s="6" t="str">
        <f>IF(ISBLANK('Reconciliation Log'!V96)," ",('Reconciliation Log'!V96-'Reconciliation Log'!Q96))</f>
        <v xml:space="preserve"> </v>
      </c>
      <c r="B95" s="6"/>
      <c r="C95" s="6"/>
      <c r="D95" s="6"/>
      <c r="E95" s="6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x14ac:dyDescent="0.3">
      <c r="A96" s="6" t="str">
        <f>IF(ISBLANK('Reconciliation Log'!V97)," ",('Reconciliation Log'!V97-'Reconciliation Log'!Q97))</f>
        <v xml:space="preserve"> </v>
      </c>
      <c r="B96" s="6"/>
      <c r="C96" s="6"/>
      <c r="D96" s="6"/>
      <c r="E96" s="6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x14ac:dyDescent="0.3">
      <c r="A97" s="6" t="str">
        <f>IF(ISBLANK('Reconciliation Log'!V98)," ",('Reconciliation Log'!V98-'Reconciliation Log'!Q98))</f>
        <v xml:space="preserve"> </v>
      </c>
      <c r="B97" s="6"/>
      <c r="C97" s="6"/>
      <c r="D97" s="6"/>
      <c r="E97" s="6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x14ac:dyDescent="0.3">
      <c r="A98" s="6" t="str">
        <f>IF(ISBLANK('Reconciliation Log'!V99)," ",('Reconciliation Log'!V99-'Reconciliation Log'!Q99))</f>
        <v xml:space="preserve"> </v>
      </c>
      <c r="B98" s="6"/>
      <c r="C98" s="6"/>
      <c r="D98" s="6"/>
      <c r="E98" s="6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x14ac:dyDescent="0.3">
      <c r="A99" s="6" t="str">
        <f>IF(ISBLANK('Reconciliation Log'!V100)," ",('Reconciliation Log'!V100-'Reconciliation Log'!Q100))</f>
        <v xml:space="preserve"> </v>
      </c>
      <c r="B99" s="6"/>
      <c r="C99" s="6"/>
      <c r="D99" s="6"/>
      <c r="E99" s="6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x14ac:dyDescent="0.3">
      <c r="A100" s="6" t="str">
        <f>IF(ISBLANK('Reconciliation Log'!V101)," ",('Reconciliation Log'!V101-'Reconciliation Log'!Q101))</f>
        <v xml:space="preserve"> </v>
      </c>
      <c r="B100" s="6"/>
      <c r="C100" s="6"/>
      <c r="D100" s="6"/>
      <c r="E100" s="6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x14ac:dyDescent="0.3">
      <c r="A101" s="6" t="str">
        <f>IF(ISBLANK('Reconciliation Log'!V102)," ",('Reconciliation Log'!V102-'Reconciliation Log'!Q102))</f>
        <v xml:space="preserve"> </v>
      </c>
      <c r="B101" s="6"/>
      <c r="C101" s="6"/>
      <c r="D101" s="6"/>
      <c r="E101" s="6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x14ac:dyDescent="0.3">
      <c r="A102" s="6" t="str">
        <f>IF(ISBLANK('Reconciliation Log'!V103)," ",('Reconciliation Log'!V103-'Reconciliation Log'!Q103))</f>
        <v xml:space="preserve"> </v>
      </c>
      <c r="B102" s="6"/>
      <c r="C102" s="6"/>
      <c r="D102" s="6"/>
      <c r="E102" s="6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x14ac:dyDescent="0.3">
      <c r="A103" s="6" t="str">
        <f>IF(ISBLANK('Reconciliation Log'!V104)," ",('Reconciliation Log'!V104-'Reconciliation Log'!Q104))</f>
        <v xml:space="preserve"> </v>
      </c>
      <c r="B103" s="6"/>
      <c r="C103" s="6"/>
      <c r="D103" s="6"/>
      <c r="E103" s="6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x14ac:dyDescent="0.3">
      <c r="A104" s="6" t="str">
        <f>IF(ISBLANK('Reconciliation Log'!V105)," ",('Reconciliation Log'!V105-'Reconciliation Log'!Q105))</f>
        <v xml:space="preserve"> </v>
      </c>
      <c r="B104" s="6"/>
      <c r="C104" s="6"/>
      <c r="D104" s="6"/>
      <c r="E104" s="6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x14ac:dyDescent="0.3">
      <c r="A105" s="6" t="str">
        <f>IF(ISBLANK('Reconciliation Log'!V106)," ",('Reconciliation Log'!V106-'Reconciliation Log'!Q106))</f>
        <v xml:space="preserve"> </v>
      </c>
      <c r="B105" s="6"/>
      <c r="C105" s="6"/>
      <c r="D105" s="6"/>
      <c r="E105" s="6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x14ac:dyDescent="0.3">
      <c r="A106" s="6" t="str">
        <f>IF(ISBLANK('Reconciliation Log'!V107)," ",('Reconciliation Log'!V107-'Reconciliation Log'!Q107))</f>
        <v xml:space="preserve"> </v>
      </c>
      <c r="B106" s="6"/>
      <c r="C106" s="6"/>
      <c r="D106" s="6"/>
      <c r="E106" s="6"/>
      <c r="F106" s="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x14ac:dyDescent="0.3">
      <c r="A107" s="6" t="str">
        <f>IF(ISBLANK('Reconciliation Log'!V108)," ",('Reconciliation Log'!V108-'Reconciliation Log'!Q108))</f>
        <v xml:space="preserve"> </v>
      </c>
      <c r="B107" s="6"/>
      <c r="C107" s="6"/>
      <c r="D107" s="6"/>
      <c r="E107" s="6"/>
      <c r="F107" s="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x14ac:dyDescent="0.3">
      <c r="A108" s="6" t="str">
        <f>IF(ISBLANK('Reconciliation Log'!V109)," ",('Reconciliation Log'!V109-'Reconciliation Log'!Q109))</f>
        <v xml:space="preserve"> </v>
      </c>
      <c r="B108" s="6"/>
      <c r="C108" s="6"/>
      <c r="D108" s="6"/>
      <c r="E108" s="6"/>
      <c r="F108" s="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3">
      <c r="A109" s="6" t="str">
        <f>IF(ISBLANK('Reconciliation Log'!V110)," ",('Reconciliation Log'!V110-'Reconciliation Log'!Q110))</f>
        <v xml:space="preserve"> </v>
      </c>
      <c r="B109" s="6"/>
      <c r="C109" s="6"/>
      <c r="D109" s="6"/>
      <c r="E109" s="6"/>
      <c r="F109" s="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3">
      <c r="A110" s="6" t="str">
        <f>IF(ISBLANK('Reconciliation Log'!V111)," ",('Reconciliation Log'!V111-'Reconciliation Log'!Q111))</f>
        <v xml:space="preserve"> </v>
      </c>
      <c r="B110" s="6"/>
      <c r="C110" s="6"/>
      <c r="D110" s="6"/>
      <c r="E110" s="6"/>
      <c r="F110" s="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3">
      <c r="A111" s="6" t="str">
        <f>IF(ISBLANK('Reconciliation Log'!V112)," ",('Reconciliation Log'!V112-'Reconciliation Log'!Q112))</f>
        <v xml:space="preserve"> </v>
      </c>
      <c r="B111" s="6"/>
      <c r="C111" s="6"/>
      <c r="D111" s="6"/>
      <c r="E111" s="6"/>
      <c r="F111" s="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x14ac:dyDescent="0.3">
      <c r="A112" s="6" t="str">
        <f>IF(ISBLANK('Reconciliation Log'!V113)," ",('Reconciliation Log'!V113-'Reconciliation Log'!Q113))</f>
        <v xml:space="preserve"> </v>
      </c>
      <c r="B112" s="6"/>
      <c r="C112" s="6"/>
      <c r="D112" s="6"/>
      <c r="E112" s="6"/>
      <c r="F112" s="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x14ac:dyDescent="0.3">
      <c r="A113" s="6" t="str">
        <f>IF(ISBLANK('Reconciliation Log'!V114)," ",('Reconciliation Log'!V114-'Reconciliation Log'!Q114))</f>
        <v xml:space="preserve"> </v>
      </c>
      <c r="B113" s="6"/>
      <c r="C113" s="6"/>
      <c r="D113" s="6"/>
      <c r="E113" s="6"/>
      <c r="F113" s="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x14ac:dyDescent="0.3">
      <c r="A114" s="6" t="str">
        <f>IF(ISBLANK('Reconciliation Log'!V115)," ",('Reconciliation Log'!V115-'Reconciliation Log'!Q115))</f>
        <v xml:space="preserve"> </v>
      </c>
      <c r="B114" s="6"/>
      <c r="C114" s="6"/>
      <c r="D114" s="6"/>
      <c r="E114" s="6"/>
      <c r="F114" s="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x14ac:dyDescent="0.3">
      <c r="A115" s="6" t="str">
        <f>IF(ISBLANK('Reconciliation Log'!V116)," ",('Reconciliation Log'!V116-'Reconciliation Log'!Q116))</f>
        <v xml:space="preserve"> </v>
      </c>
      <c r="B115" s="6"/>
      <c r="C115" s="6"/>
      <c r="D115" s="6"/>
      <c r="E115" s="6"/>
      <c r="F115" s="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x14ac:dyDescent="0.3">
      <c r="A116" s="6" t="str">
        <f>IF(ISBLANK('Reconciliation Log'!V117)," ",('Reconciliation Log'!V117-'Reconciliation Log'!Q117))</f>
        <v xml:space="preserve"> </v>
      </c>
      <c r="B116" s="6"/>
      <c r="C116" s="6"/>
      <c r="D116" s="6"/>
      <c r="E116" s="6"/>
      <c r="F116" s="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x14ac:dyDescent="0.3">
      <c r="A117" s="6" t="str">
        <f>IF(ISBLANK('Reconciliation Log'!V118)," ",('Reconciliation Log'!V118-'Reconciliation Log'!Q118))</f>
        <v xml:space="preserve"> </v>
      </c>
      <c r="B117" s="6"/>
      <c r="C117" s="6"/>
      <c r="D117" s="6"/>
      <c r="E117" s="6"/>
      <c r="F117" s="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x14ac:dyDescent="0.3">
      <c r="A118" s="6" t="str">
        <f>IF(ISBLANK('Reconciliation Log'!V119)," ",('Reconciliation Log'!V119-'Reconciliation Log'!Q119))</f>
        <v xml:space="preserve"> </v>
      </c>
      <c r="B118" s="6"/>
      <c r="C118" s="6"/>
      <c r="D118" s="6"/>
      <c r="E118" s="6"/>
      <c r="F118" s="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x14ac:dyDescent="0.3">
      <c r="A119" s="6" t="str">
        <f>IF(ISBLANK('Reconciliation Log'!V120)," ",('Reconciliation Log'!V120-'Reconciliation Log'!Q120))</f>
        <v xml:space="preserve"> </v>
      </c>
      <c r="B119" s="6"/>
      <c r="C119" s="6"/>
      <c r="D119" s="6"/>
      <c r="E119" s="6"/>
      <c r="F119" s="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x14ac:dyDescent="0.3">
      <c r="A120" s="6" t="str">
        <f>IF(ISBLANK('Reconciliation Log'!V121)," ",('Reconciliation Log'!V121-'Reconciliation Log'!Q121))</f>
        <v xml:space="preserve"> </v>
      </c>
      <c r="B120" s="6"/>
      <c r="C120" s="6"/>
      <c r="D120" s="6"/>
      <c r="E120" s="6"/>
      <c r="F120" s="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x14ac:dyDescent="0.3">
      <c r="A121" s="6" t="str">
        <f>IF(ISBLANK('Reconciliation Log'!V122)," ",('Reconciliation Log'!V122-'Reconciliation Log'!Q122))</f>
        <v xml:space="preserve"> </v>
      </c>
      <c r="B121" s="6"/>
      <c r="C121" s="6"/>
      <c r="D121" s="6"/>
      <c r="E121" s="6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x14ac:dyDescent="0.3">
      <c r="A122" s="6" t="str">
        <f>IF(ISBLANK('Reconciliation Log'!V123)," ",('Reconciliation Log'!V123-'Reconciliation Log'!Q123))</f>
        <v xml:space="preserve"> </v>
      </c>
      <c r="B122" s="6"/>
      <c r="C122" s="6"/>
      <c r="D122" s="6"/>
      <c r="E122" s="6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x14ac:dyDescent="0.3">
      <c r="A123" s="6" t="str">
        <f>IF(ISBLANK('Reconciliation Log'!V124)," ",('Reconciliation Log'!V124-'Reconciliation Log'!Q124))</f>
        <v xml:space="preserve"> </v>
      </c>
      <c r="B123" s="6"/>
      <c r="C123" s="6"/>
      <c r="D123" s="6"/>
      <c r="E123" s="6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x14ac:dyDescent="0.3">
      <c r="A124" s="6" t="str">
        <f>IF(ISBLANK('Reconciliation Log'!V125)," ",('Reconciliation Log'!V125-'Reconciliation Log'!Q125))</f>
        <v xml:space="preserve"> </v>
      </c>
      <c r="B124" s="6"/>
      <c r="C124" s="6"/>
      <c r="D124" s="6"/>
      <c r="E124" s="6"/>
      <c r="F124" s="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x14ac:dyDescent="0.3">
      <c r="A125" s="6" t="str">
        <f>IF(ISBLANK('Reconciliation Log'!V126)," ",('Reconciliation Log'!V126-'Reconciliation Log'!Q126))</f>
        <v xml:space="preserve"> </v>
      </c>
      <c r="B125" s="6"/>
      <c r="C125" s="6"/>
      <c r="D125" s="6"/>
      <c r="E125" s="6"/>
      <c r="F125" s="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x14ac:dyDescent="0.3">
      <c r="A126" s="6" t="str">
        <f>IF(ISBLANK('Reconciliation Log'!V127)," ",('Reconciliation Log'!V127-'Reconciliation Log'!Q127))</f>
        <v xml:space="preserve"> </v>
      </c>
      <c r="B126" s="6"/>
      <c r="C126" s="6"/>
      <c r="D126" s="6"/>
      <c r="E126" s="6"/>
      <c r="F126" s="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x14ac:dyDescent="0.3">
      <c r="A127" s="6" t="str">
        <f>IF(ISBLANK('Reconciliation Log'!V128)," ",('Reconciliation Log'!V128-'Reconciliation Log'!Q128))</f>
        <v xml:space="preserve"> </v>
      </c>
      <c r="B127" s="6"/>
      <c r="C127" s="6"/>
      <c r="D127" s="6"/>
      <c r="E127" s="6"/>
      <c r="F127" s="6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x14ac:dyDescent="0.3">
      <c r="A128" s="6" t="str">
        <f>IF(ISBLANK('Reconciliation Log'!V129)," ",('Reconciliation Log'!V129-'Reconciliation Log'!Q129))</f>
        <v xml:space="preserve"> </v>
      </c>
      <c r="B128" s="6"/>
      <c r="C128" s="6"/>
      <c r="D128" s="6"/>
      <c r="E128" s="6"/>
      <c r="F128" s="6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x14ac:dyDescent="0.3">
      <c r="A129" s="6" t="str">
        <f>IF(ISBLANK('Reconciliation Log'!V130)," ",('Reconciliation Log'!V130-'Reconciliation Log'!Q130))</f>
        <v xml:space="preserve"> </v>
      </c>
      <c r="B129" s="6"/>
      <c r="C129" s="6"/>
      <c r="D129" s="6"/>
      <c r="E129" s="6"/>
      <c r="F129" s="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x14ac:dyDescent="0.3">
      <c r="A130" s="6" t="str">
        <f>IF(ISBLANK('Reconciliation Log'!V131)," ",('Reconciliation Log'!V131-'Reconciliation Log'!Q131))</f>
        <v xml:space="preserve"> </v>
      </c>
      <c r="B130" s="6"/>
      <c r="C130" s="6"/>
      <c r="D130" s="6"/>
      <c r="E130" s="6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x14ac:dyDescent="0.3">
      <c r="A131" s="6" t="str">
        <f>IF(ISBLANK('Reconciliation Log'!V132)," ",('Reconciliation Log'!V132-'Reconciliation Log'!Q132))</f>
        <v xml:space="preserve"> </v>
      </c>
      <c r="B131" s="6"/>
      <c r="C131" s="6"/>
      <c r="D131" s="6"/>
      <c r="E131" s="6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x14ac:dyDescent="0.3">
      <c r="A132" s="6" t="str">
        <f>IF(ISBLANK('Reconciliation Log'!V133)," ",('Reconciliation Log'!V133-'Reconciliation Log'!Q133))</f>
        <v xml:space="preserve"> </v>
      </c>
      <c r="B132" s="6"/>
      <c r="C132" s="6"/>
      <c r="D132" s="6"/>
      <c r="E132" s="6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x14ac:dyDescent="0.3">
      <c r="A133" s="6" t="str">
        <f>IF(ISBLANK('Reconciliation Log'!V134)," ",('Reconciliation Log'!V134-'Reconciliation Log'!Q134))</f>
        <v xml:space="preserve"> </v>
      </c>
      <c r="B133" s="6"/>
      <c r="C133" s="6"/>
      <c r="D133" s="6"/>
      <c r="E133" s="6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x14ac:dyDescent="0.3">
      <c r="A134" s="6" t="str">
        <f>IF(ISBLANK('Reconciliation Log'!V135)," ",('Reconciliation Log'!V135-'Reconciliation Log'!Q135))</f>
        <v xml:space="preserve"> </v>
      </c>
      <c r="B134" s="6"/>
      <c r="C134" s="6"/>
      <c r="D134" s="6"/>
      <c r="E134" s="6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x14ac:dyDescent="0.3">
      <c r="A135" s="6" t="str">
        <f>IF(ISBLANK('Reconciliation Log'!V136)," ",('Reconciliation Log'!V136-'Reconciliation Log'!Q136))</f>
        <v xml:space="preserve"> </v>
      </c>
      <c r="B135" s="6"/>
      <c r="C135" s="6"/>
      <c r="D135" s="6"/>
      <c r="E135" s="6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x14ac:dyDescent="0.3">
      <c r="A136" s="6" t="str">
        <f>IF(ISBLANK('Reconciliation Log'!V137)," ",('Reconciliation Log'!V137-'Reconciliation Log'!Q137))</f>
        <v xml:space="preserve"> </v>
      </c>
      <c r="B136" s="6"/>
      <c r="C136" s="6"/>
      <c r="D136" s="6"/>
      <c r="E136" s="6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x14ac:dyDescent="0.3">
      <c r="A137" s="6" t="str">
        <f>IF(ISBLANK('Reconciliation Log'!V138)," ",('Reconciliation Log'!V138-'Reconciliation Log'!Q138))</f>
        <v xml:space="preserve"> </v>
      </c>
      <c r="B137" s="6"/>
      <c r="C137" s="6"/>
      <c r="D137" s="6"/>
      <c r="E137" s="6"/>
      <c r="F137" s="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x14ac:dyDescent="0.3">
      <c r="A138" s="6" t="str">
        <f>IF(ISBLANK('Reconciliation Log'!V139)," ",('Reconciliation Log'!V139-'Reconciliation Log'!Q139))</f>
        <v xml:space="preserve"> </v>
      </c>
      <c r="B138" s="6"/>
      <c r="C138" s="6"/>
      <c r="D138" s="6"/>
      <c r="E138" s="6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x14ac:dyDescent="0.3">
      <c r="A139" s="6" t="str">
        <f>IF(ISBLANK('Reconciliation Log'!V140)," ",('Reconciliation Log'!V140-'Reconciliation Log'!Q140))</f>
        <v xml:space="preserve"> </v>
      </c>
      <c r="B139" s="6"/>
      <c r="C139" s="6"/>
      <c r="D139" s="6"/>
      <c r="E139" s="6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x14ac:dyDescent="0.3">
      <c r="A140" s="6" t="str">
        <f>IF(ISBLANK('Reconciliation Log'!V141)," ",('Reconciliation Log'!V141-'Reconciliation Log'!Q141))</f>
        <v xml:space="preserve"> </v>
      </c>
      <c r="B140" s="6"/>
      <c r="C140" s="6"/>
      <c r="D140" s="6"/>
      <c r="E140" s="6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x14ac:dyDescent="0.3">
      <c r="A141" s="6" t="str">
        <f>IF(ISBLANK('Reconciliation Log'!V142)," ",('Reconciliation Log'!V142-'Reconciliation Log'!Q142))</f>
        <v xml:space="preserve"> </v>
      </c>
      <c r="B141" s="6"/>
      <c r="C141" s="6"/>
      <c r="D141" s="6"/>
      <c r="E141" s="6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x14ac:dyDescent="0.3">
      <c r="A142" s="6" t="str">
        <f>IF(ISBLANK('Reconciliation Log'!V143)," ",('Reconciliation Log'!V143-'Reconciliation Log'!Q143))</f>
        <v xml:space="preserve"> </v>
      </c>
      <c r="B142" s="6"/>
      <c r="C142" s="6"/>
      <c r="D142" s="6"/>
      <c r="E142" s="6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x14ac:dyDescent="0.3">
      <c r="A143" s="6" t="str">
        <f>IF(ISBLANK('Reconciliation Log'!V144)," ",('Reconciliation Log'!V144-'Reconciliation Log'!Q144))</f>
        <v xml:space="preserve"> </v>
      </c>
      <c r="B143" s="6"/>
      <c r="C143" s="6"/>
      <c r="D143" s="6"/>
      <c r="E143" s="6"/>
      <c r="F143" s="6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x14ac:dyDescent="0.3">
      <c r="A144" s="6" t="str">
        <f>IF(ISBLANK('Reconciliation Log'!V145)," ",('Reconciliation Log'!V145-'Reconciliation Log'!Q145))</f>
        <v xml:space="preserve"> </v>
      </c>
      <c r="B144" s="6"/>
      <c r="C144" s="6"/>
      <c r="D144" s="6"/>
      <c r="E144" s="6"/>
      <c r="F144" s="6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x14ac:dyDescent="0.3">
      <c r="A145" s="6" t="str">
        <f>IF(ISBLANK('Reconciliation Log'!V146)," ",('Reconciliation Log'!V146-'Reconciliation Log'!Q146))</f>
        <v xml:space="preserve"> </v>
      </c>
      <c r="B145" s="6"/>
      <c r="C145" s="6"/>
      <c r="D145" s="6"/>
      <c r="E145" s="6"/>
      <c r="F145" s="6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x14ac:dyDescent="0.3">
      <c r="A146" s="6" t="str">
        <f>IF(ISBLANK('Reconciliation Log'!V147)," ",('Reconciliation Log'!V147-'Reconciliation Log'!Q147))</f>
        <v xml:space="preserve"> </v>
      </c>
      <c r="B146" s="6"/>
      <c r="C146" s="6"/>
      <c r="D146" s="6"/>
      <c r="E146" s="6"/>
      <c r="F146" s="6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x14ac:dyDescent="0.3">
      <c r="A147" s="6" t="str">
        <f>IF(ISBLANK('Reconciliation Log'!V148)," ",('Reconciliation Log'!V148-'Reconciliation Log'!Q148))</f>
        <v xml:space="preserve"> </v>
      </c>
      <c r="B147" s="6"/>
      <c r="C147" s="6"/>
      <c r="D147" s="6"/>
      <c r="E147" s="6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x14ac:dyDescent="0.3">
      <c r="A148" s="6" t="str">
        <f>IF(ISBLANK('Reconciliation Log'!V149)," ",('Reconciliation Log'!V149-'Reconciliation Log'!Q149))</f>
        <v xml:space="preserve"> </v>
      </c>
      <c r="B148" s="6"/>
      <c r="C148" s="6"/>
      <c r="D148" s="6"/>
      <c r="E148" s="6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x14ac:dyDescent="0.3">
      <c r="A149" s="6" t="str">
        <f>IF(ISBLANK('Reconciliation Log'!V150)," ",('Reconciliation Log'!V150-'Reconciliation Log'!Q150))</f>
        <v xml:space="preserve"> </v>
      </c>
      <c r="B149" s="6"/>
      <c r="C149" s="6"/>
      <c r="D149" s="6"/>
      <c r="E149" s="6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x14ac:dyDescent="0.3">
      <c r="A150" s="6" t="str">
        <f>IF(ISBLANK('Reconciliation Log'!V151)," ",('Reconciliation Log'!V151-'Reconciliation Log'!Q151))</f>
        <v xml:space="preserve"> </v>
      </c>
      <c r="B150" s="6"/>
      <c r="C150" s="6"/>
      <c r="D150" s="6"/>
      <c r="E150" s="6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x14ac:dyDescent="0.3">
      <c r="A151" s="6" t="str">
        <f>IF(ISBLANK('Reconciliation Log'!V152)," ",('Reconciliation Log'!V152-'Reconciliation Log'!Q152))</f>
        <v xml:space="preserve"> </v>
      </c>
      <c r="B151" s="6"/>
      <c r="C151" s="6"/>
      <c r="D151" s="6"/>
      <c r="E151" s="6"/>
      <c r="F151" s="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x14ac:dyDescent="0.3">
      <c r="A152" s="6" t="str">
        <f>IF(ISBLANK('Reconciliation Log'!V153)," ",('Reconciliation Log'!V153-'Reconciliation Log'!Q153))</f>
        <v xml:space="preserve"> </v>
      </c>
      <c r="B152" s="6"/>
      <c r="C152" s="6"/>
      <c r="D152" s="6"/>
      <c r="E152" s="6"/>
      <c r="F152" s="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x14ac:dyDescent="0.3">
      <c r="A153" s="6" t="str">
        <f>IF(ISBLANK('Reconciliation Log'!V154)," ",('Reconciliation Log'!V154-'Reconciliation Log'!Q154))</f>
        <v xml:space="preserve"> </v>
      </c>
      <c r="B153" s="6"/>
      <c r="C153" s="6"/>
      <c r="D153" s="6"/>
      <c r="E153" s="6"/>
      <c r="F153" s="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x14ac:dyDescent="0.3">
      <c r="A154" s="6" t="str">
        <f>IF(ISBLANK('Reconciliation Log'!V155)," ",('Reconciliation Log'!V155-'Reconciliation Log'!Q155))</f>
        <v xml:space="preserve"> </v>
      </c>
      <c r="B154" s="6"/>
      <c r="C154" s="6"/>
      <c r="D154" s="6"/>
      <c r="E154" s="6"/>
      <c r="F154" s="6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x14ac:dyDescent="0.3">
      <c r="A155" s="6" t="str">
        <f>IF(ISBLANK('Reconciliation Log'!V156)," ",('Reconciliation Log'!V156-'Reconciliation Log'!Q156))</f>
        <v xml:space="preserve"> </v>
      </c>
      <c r="B155" s="6"/>
      <c r="C155" s="6"/>
      <c r="D155" s="6"/>
      <c r="E155" s="6"/>
      <c r="F155" s="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x14ac:dyDescent="0.3">
      <c r="A156" s="6" t="str">
        <f>IF(ISBLANK('Reconciliation Log'!V157)," ",('Reconciliation Log'!V157-'Reconciliation Log'!Q157))</f>
        <v xml:space="preserve"> </v>
      </c>
      <c r="B156" s="6"/>
      <c r="C156" s="6"/>
      <c r="D156" s="6"/>
      <c r="E156" s="6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x14ac:dyDescent="0.3">
      <c r="A157" s="6" t="str">
        <f>IF(ISBLANK('Reconciliation Log'!V158)," ",('Reconciliation Log'!V158-'Reconciliation Log'!Q158))</f>
        <v xml:space="preserve"> </v>
      </c>
      <c r="B157" s="6"/>
      <c r="C157" s="6"/>
      <c r="D157" s="6"/>
      <c r="E157" s="6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x14ac:dyDescent="0.3">
      <c r="A158" s="6" t="str">
        <f>IF(ISBLANK('Reconciliation Log'!V159)," ",('Reconciliation Log'!V159-'Reconciliation Log'!Q159))</f>
        <v xml:space="preserve"> </v>
      </c>
      <c r="B158" s="6"/>
      <c r="C158" s="6"/>
      <c r="D158" s="6"/>
      <c r="E158" s="6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x14ac:dyDescent="0.3">
      <c r="A159" s="6" t="str">
        <f>IF(ISBLANK('Reconciliation Log'!V160)," ",('Reconciliation Log'!V160-'Reconciliation Log'!Q160))</f>
        <v xml:space="preserve"> </v>
      </c>
      <c r="B159" s="6"/>
      <c r="C159" s="6"/>
      <c r="D159" s="6"/>
      <c r="E159" s="6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x14ac:dyDescent="0.3">
      <c r="A160" s="6" t="str">
        <f>IF(ISBLANK('Reconciliation Log'!V161)," ",('Reconciliation Log'!V161-'Reconciliation Log'!Q161))</f>
        <v xml:space="preserve"> </v>
      </c>
      <c r="B160" s="6"/>
      <c r="C160" s="6"/>
      <c r="D160" s="6"/>
      <c r="E160" s="6"/>
      <c r="F160" s="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x14ac:dyDescent="0.3">
      <c r="A161" s="6" t="str">
        <f>IF(ISBLANK('Reconciliation Log'!V162)," ",('Reconciliation Log'!V162-'Reconciliation Log'!Q162))</f>
        <v xml:space="preserve"> </v>
      </c>
      <c r="B161" s="6"/>
      <c r="C161" s="6"/>
      <c r="D161" s="6"/>
      <c r="E161" s="6"/>
      <c r="F161" s="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x14ac:dyDescent="0.3">
      <c r="A162" s="6" t="str">
        <f>IF(ISBLANK('Reconciliation Log'!V163)," ",('Reconciliation Log'!V163-'Reconciliation Log'!Q163))</f>
        <v xml:space="preserve"> </v>
      </c>
      <c r="B162" s="6"/>
      <c r="C162" s="6"/>
      <c r="D162" s="6"/>
      <c r="E162" s="6"/>
      <c r="F162" s="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x14ac:dyDescent="0.3">
      <c r="A163" s="6" t="str">
        <f>IF(ISBLANK('Reconciliation Log'!V164)," ",('Reconciliation Log'!V164-'Reconciliation Log'!Q164))</f>
        <v xml:space="preserve"> </v>
      </c>
      <c r="B163" s="6"/>
      <c r="C163" s="6"/>
      <c r="D163" s="6"/>
      <c r="E163" s="6"/>
      <c r="F163" s="6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x14ac:dyDescent="0.3">
      <c r="A164" s="6" t="str">
        <f>IF(ISBLANK('Reconciliation Log'!V165)," ",('Reconciliation Log'!V165-'Reconciliation Log'!Q165))</f>
        <v xml:space="preserve"> </v>
      </c>
      <c r="B164" s="6"/>
      <c r="C164" s="6"/>
      <c r="D164" s="6"/>
      <c r="E164" s="6"/>
      <c r="F164" s="6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x14ac:dyDescent="0.3">
      <c r="A165" s="6" t="str">
        <f>IF(ISBLANK('Reconciliation Log'!V166)," ",('Reconciliation Log'!V166-'Reconciliation Log'!Q166))</f>
        <v xml:space="preserve"> </v>
      </c>
      <c r="B165" s="6"/>
      <c r="C165" s="6"/>
      <c r="D165" s="6"/>
      <c r="E165" s="6"/>
      <c r="F165" s="6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x14ac:dyDescent="0.3">
      <c r="A166" s="6" t="str">
        <f>IF(ISBLANK('Reconciliation Log'!V167)," ",('Reconciliation Log'!V167-'Reconciliation Log'!Q167))</f>
        <v xml:space="preserve"> </v>
      </c>
      <c r="B166" s="6"/>
      <c r="C166" s="6"/>
      <c r="D166" s="6"/>
      <c r="E166" s="6"/>
      <c r="F166" s="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x14ac:dyDescent="0.3">
      <c r="A167" s="6" t="str">
        <f>IF(ISBLANK('Reconciliation Log'!V168)," ",('Reconciliation Log'!V168-'Reconciliation Log'!Q168))</f>
        <v xml:space="preserve"> </v>
      </c>
      <c r="B167" s="6"/>
      <c r="C167" s="6"/>
      <c r="D167" s="6"/>
      <c r="E167" s="6"/>
      <c r="F167" s="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x14ac:dyDescent="0.3">
      <c r="A168" s="6" t="str">
        <f>IF(ISBLANK('Reconciliation Log'!V169)," ",('Reconciliation Log'!V169-'Reconciliation Log'!Q169))</f>
        <v xml:space="preserve"> </v>
      </c>
      <c r="B168" s="6"/>
      <c r="C168" s="6"/>
      <c r="D168" s="6"/>
      <c r="E168" s="6"/>
      <c r="F168" s="6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x14ac:dyDescent="0.3">
      <c r="A169" s="6" t="str">
        <f>IF(ISBLANK('Reconciliation Log'!V170)," ",('Reconciliation Log'!V170-'Reconciliation Log'!Q170))</f>
        <v xml:space="preserve"> </v>
      </c>
      <c r="B169" s="6"/>
      <c r="C169" s="6"/>
      <c r="D169" s="6"/>
      <c r="E169" s="6"/>
      <c r="F169" s="6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x14ac:dyDescent="0.3">
      <c r="A170" s="6" t="str">
        <f>IF(ISBLANK('Reconciliation Log'!V171)," ",('Reconciliation Log'!V171-'Reconciliation Log'!Q171))</f>
        <v xml:space="preserve"> </v>
      </c>
      <c r="B170" s="6"/>
      <c r="C170" s="6"/>
      <c r="D170" s="6"/>
      <c r="E170" s="6"/>
      <c r="F170" s="6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x14ac:dyDescent="0.3">
      <c r="A171" s="6" t="str">
        <f>IF(ISBLANK('Reconciliation Log'!V172)," ",('Reconciliation Log'!V172-'Reconciliation Log'!Q172))</f>
        <v xml:space="preserve"> </v>
      </c>
      <c r="B171" s="6"/>
      <c r="C171" s="6"/>
      <c r="D171" s="6"/>
      <c r="E171" s="6"/>
      <c r="F171" s="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x14ac:dyDescent="0.3">
      <c r="A172" s="6" t="str">
        <f>IF(ISBLANK('Reconciliation Log'!V173)," ",('Reconciliation Log'!V173-'Reconciliation Log'!Q173))</f>
        <v xml:space="preserve"> </v>
      </c>
      <c r="B172" s="6"/>
      <c r="C172" s="6"/>
      <c r="D172" s="6"/>
      <c r="E172" s="6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x14ac:dyDescent="0.3">
      <c r="A173" s="6" t="str">
        <f>IF(ISBLANK('Reconciliation Log'!V174)," ",('Reconciliation Log'!V174-'Reconciliation Log'!Q174))</f>
        <v xml:space="preserve"> </v>
      </c>
      <c r="B173" s="6"/>
      <c r="C173" s="6"/>
      <c r="D173" s="6"/>
      <c r="E173" s="6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x14ac:dyDescent="0.3">
      <c r="A174" s="6" t="str">
        <f>IF(ISBLANK('Reconciliation Log'!V175)," ",('Reconciliation Log'!V175-'Reconciliation Log'!Q175))</f>
        <v xml:space="preserve"> </v>
      </c>
      <c r="B174" s="6"/>
      <c r="C174" s="6"/>
      <c r="D174" s="6"/>
      <c r="E174" s="6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x14ac:dyDescent="0.3">
      <c r="A175" s="6" t="str">
        <f>IF(ISBLANK('Reconciliation Log'!V176)," ",('Reconciliation Log'!V176-'Reconciliation Log'!Q176))</f>
        <v xml:space="preserve"> </v>
      </c>
      <c r="B175" s="6"/>
      <c r="C175" s="6"/>
      <c r="D175" s="6"/>
      <c r="E175" s="6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x14ac:dyDescent="0.3">
      <c r="A176" s="6" t="str">
        <f>IF(ISBLANK('Reconciliation Log'!V177)," ",('Reconciliation Log'!V177-'Reconciliation Log'!Q177))</f>
        <v xml:space="preserve"> </v>
      </c>
      <c r="B176" s="6"/>
      <c r="C176" s="6"/>
      <c r="D176" s="6"/>
      <c r="E176" s="6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x14ac:dyDescent="0.3">
      <c r="A177" s="6" t="str">
        <f>IF(ISBLANK('Reconciliation Log'!V178)," ",('Reconciliation Log'!V178-'Reconciliation Log'!Q178))</f>
        <v xml:space="preserve"> </v>
      </c>
      <c r="B177" s="6"/>
      <c r="C177" s="6"/>
      <c r="D177" s="6"/>
      <c r="E177" s="6"/>
      <c r="F177" s="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x14ac:dyDescent="0.3">
      <c r="A178" s="6" t="str">
        <f>IF(ISBLANK('Reconciliation Log'!V179)," ",('Reconciliation Log'!V179-'Reconciliation Log'!Q179))</f>
        <v xml:space="preserve"> </v>
      </c>
      <c r="B178" s="6"/>
      <c r="C178" s="6"/>
      <c r="D178" s="6"/>
      <c r="E178" s="6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x14ac:dyDescent="0.3">
      <c r="A179" s="6" t="str">
        <f>IF(ISBLANK('Reconciliation Log'!V180)," ",('Reconciliation Log'!V180-'Reconciliation Log'!Q180))</f>
        <v xml:space="preserve"> </v>
      </c>
      <c r="B179" s="6"/>
      <c r="C179" s="6"/>
      <c r="D179" s="6"/>
      <c r="E179" s="6"/>
      <c r="F179" s="6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x14ac:dyDescent="0.3">
      <c r="A180" s="6" t="str">
        <f>IF(ISBLANK('Reconciliation Log'!V181)," ",('Reconciliation Log'!V181-'Reconciliation Log'!Q181))</f>
        <v xml:space="preserve"> </v>
      </c>
      <c r="B180" s="6"/>
      <c r="C180" s="6"/>
      <c r="D180" s="6"/>
      <c r="E180" s="6"/>
      <c r="F180" s="6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x14ac:dyDescent="0.3">
      <c r="A181" s="6" t="str">
        <f>IF(ISBLANK('Reconciliation Log'!V182)," ",('Reconciliation Log'!V182-'Reconciliation Log'!Q182))</f>
        <v xml:space="preserve"> </v>
      </c>
      <c r="B181" s="6"/>
      <c r="C181" s="6"/>
      <c r="D181" s="6"/>
      <c r="E181" s="6"/>
      <c r="F181" s="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x14ac:dyDescent="0.3">
      <c r="A182" s="6" t="str">
        <f>IF(ISBLANK('Reconciliation Log'!V183)," ",('Reconciliation Log'!V183-'Reconciliation Log'!Q183))</f>
        <v xml:space="preserve"> </v>
      </c>
      <c r="B182" s="6"/>
      <c r="C182" s="6"/>
      <c r="D182" s="6"/>
      <c r="E182" s="6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x14ac:dyDescent="0.3">
      <c r="A183" s="6" t="str">
        <f>IF(ISBLANK('Reconciliation Log'!V184)," ",('Reconciliation Log'!V184-'Reconciliation Log'!Q184))</f>
        <v xml:space="preserve"> </v>
      </c>
      <c r="B183" s="6"/>
      <c r="C183" s="6"/>
      <c r="D183" s="6"/>
      <c r="E183" s="6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x14ac:dyDescent="0.3">
      <c r="A184" s="6" t="str">
        <f>IF(ISBLANK('Reconciliation Log'!V185)," ",('Reconciliation Log'!V185-'Reconciliation Log'!Q185))</f>
        <v xml:space="preserve"> </v>
      </c>
      <c r="B184" s="6"/>
      <c r="C184" s="6"/>
      <c r="D184" s="6"/>
      <c r="E184" s="6"/>
      <c r="F184" s="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x14ac:dyDescent="0.3">
      <c r="A185" s="6" t="str">
        <f>IF(ISBLANK('Reconciliation Log'!V186)," ",('Reconciliation Log'!V186-'Reconciliation Log'!Q186))</f>
        <v xml:space="preserve"> </v>
      </c>
      <c r="B185" s="6"/>
      <c r="C185" s="6"/>
      <c r="D185" s="6"/>
      <c r="E185" s="6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x14ac:dyDescent="0.3">
      <c r="A186" s="6" t="str">
        <f>IF(ISBLANK('Reconciliation Log'!V187)," ",('Reconciliation Log'!V187-'Reconciliation Log'!Q187))</f>
        <v xml:space="preserve"> </v>
      </c>
      <c r="B186" s="6"/>
      <c r="C186" s="6"/>
      <c r="D186" s="6"/>
      <c r="E186" s="6"/>
      <c r="F186" s="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x14ac:dyDescent="0.3">
      <c r="A187" s="6" t="str">
        <f>IF(ISBLANK('Reconciliation Log'!V188)," ",('Reconciliation Log'!V188-'Reconciliation Log'!Q188))</f>
        <v xml:space="preserve"> </v>
      </c>
      <c r="B187" s="6"/>
      <c r="C187" s="6"/>
      <c r="D187" s="6"/>
      <c r="E187" s="6"/>
      <c r="F187" s="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x14ac:dyDescent="0.3">
      <c r="A188" s="6" t="str">
        <f>IF(ISBLANK('Reconciliation Log'!V189)," ",('Reconciliation Log'!V189-'Reconciliation Log'!Q189))</f>
        <v xml:space="preserve"> </v>
      </c>
      <c r="B188" s="6"/>
      <c r="C188" s="6"/>
      <c r="D188" s="6"/>
      <c r="E188" s="6"/>
      <c r="F188" s="6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x14ac:dyDescent="0.3">
      <c r="A189" s="6" t="str">
        <f>IF(ISBLANK('Reconciliation Log'!V190)," ",('Reconciliation Log'!V190-'Reconciliation Log'!Q190))</f>
        <v xml:space="preserve"> </v>
      </c>
      <c r="B189" s="6"/>
      <c r="C189" s="6"/>
      <c r="D189" s="6"/>
      <c r="E189" s="6"/>
      <c r="F189" s="6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x14ac:dyDescent="0.3">
      <c r="A190" s="6" t="str">
        <f>IF(ISBLANK('Reconciliation Log'!V191)," ",('Reconciliation Log'!V191-'Reconciliation Log'!Q191))</f>
        <v xml:space="preserve"> </v>
      </c>
      <c r="B190" s="6"/>
      <c r="C190" s="6"/>
      <c r="D190" s="6"/>
      <c r="E190" s="6"/>
      <c r="F190" s="6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x14ac:dyDescent="0.3">
      <c r="A191" s="6" t="str">
        <f>IF(ISBLANK('Reconciliation Log'!V192)," ",('Reconciliation Log'!V192-'Reconciliation Log'!Q192))</f>
        <v xml:space="preserve"> </v>
      </c>
      <c r="B191" s="6"/>
      <c r="C191" s="6"/>
      <c r="D191" s="6"/>
      <c r="E191" s="6"/>
      <c r="F191" s="6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x14ac:dyDescent="0.3">
      <c r="A192" s="6" t="str">
        <f>IF(ISBLANK('Reconciliation Log'!V193)," ",('Reconciliation Log'!V193-'Reconciliation Log'!Q193))</f>
        <v xml:space="preserve"> </v>
      </c>
      <c r="B192" s="6"/>
      <c r="C192" s="6"/>
      <c r="D192" s="6"/>
      <c r="E192" s="6"/>
      <c r="F192" s="6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x14ac:dyDescent="0.3">
      <c r="A193" s="6" t="str">
        <f>IF(ISBLANK('Reconciliation Log'!V194)," ",('Reconciliation Log'!V194-'Reconciliation Log'!Q194))</f>
        <v xml:space="preserve"> </v>
      </c>
      <c r="B193" s="6"/>
      <c r="C193" s="6"/>
      <c r="D193" s="6"/>
      <c r="E193" s="6"/>
      <c r="F193" s="6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x14ac:dyDescent="0.3">
      <c r="A194" s="6" t="str">
        <f>IF(ISBLANK('Reconciliation Log'!V195)," ",('Reconciliation Log'!V195-'Reconciliation Log'!Q195))</f>
        <v xml:space="preserve"> </v>
      </c>
      <c r="B194" s="6"/>
      <c r="C194" s="6"/>
      <c r="D194" s="6"/>
      <c r="E194" s="6"/>
      <c r="F194" s="6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x14ac:dyDescent="0.3">
      <c r="A195" s="6" t="str">
        <f>IF(ISBLANK('Reconciliation Log'!V196)," ",('Reconciliation Log'!V196-'Reconciliation Log'!Q196))</f>
        <v xml:space="preserve"> </v>
      </c>
      <c r="B195" s="6"/>
      <c r="C195" s="6"/>
      <c r="D195" s="6"/>
      <c r="E195" s="6"/>
      <c r="F195" s="6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x14ac:dyDescent="0.3">
      <c r="A196" s="6" t="str">
        <f>IF(ISBLANK('Reconciliation Log'!V197)," ",('Reconciliation Log'!V197-'Reconciliation Log'!Q197))</f>
        <v xml:space="preserve"> </v>
      </c>
      <c r="B196" s="6"/>
      <c r="C196" s="6"/>
      <c r="D196" s="6"/>
      <c r="E196" s="6"/>
      <c r="F196" s="6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x14ac:dyDescent="0.3">
      <c r="A197" s="6" t="str">
        <f>IF(ISBLANK('Reconciliation Log'!V198)," ",('Reconciliation Log'!V198-'Reconciliation Log'!Q198))</f>
        <v xml:space="preserve"> </v>
      </c>
      <c r="B197" s="6"/>
      <c r="C197" s="6"/>
      <c r="D197" s="6"/>
      <c r="E197" s="6"/>
      <c r="F197" s="6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x14ac:dyDescent="0.3">
      <c r="A198" s="6" t="str">
        <f>IF(ISBLANK('Reconciliation Log'!V199)," ",('Reconciliation Log'!V199-'Reconciliation Log'!Q199))</f>
        <v xml:space="preserve"> </v>
      </c>
      <c r="B198" s="6"/>
      <c r="C198" s="6"/>
      <c r="D198" s="6"/>
      <c r="E198" s="6"/>
      <c r="F198" s="6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x14ac:dyDescent="0.3">
      <c r="A199" s="6" t="str">
        <f>IF(ISBLANK('Reconciliation Log'!V200)," ",('Reconciliation Log'!V200-'Reconciliation Log'!Q200))</f>
        <v xml:space="preserve"> </v>
      </c>
      <c r="B199" s="6"/>
      <c r="C199" s="6"/>
      <c r="D199" s="6"/>
      <c r="E199" s="6"/>
      <c r="F199" s="6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x14ac:dyDescent="0.3">
      <c r="A200" s="6" t="str">
        <f>IF(ISBLANK('Reconciliation Log'!V201)," ",('Reconciliation Log'!V201-'Reconciliation Log'!Q201))</f>
        <v xml:space="preserve"> </v>
      </c>
      <c r="B200" s="6"/>
      <c r="C200" s="6"/>
      <c r="D200" s="6"/>
      <c r="E200" s="6"/>
      <c r="F200" s="6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x14ac:dyDescent="0.3">
      <c r="A201" s="6" t="str">
        <f>IF(ISBLANK('Reconciliation Log'!V202)," ",('Reconciliation Log'!V202-'Reconciliation Log'!Q202))</f>
        <v xml:space="preserve"> </v>
      </c>
      <c r="B201" s="6"/>
      <c r="C201" s="6"/>
      <c r="D201" s="6"/>
      <c r="E201" s="6"/>
      <c r="F201" s="6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x14ac:dyDescent="0.3">
      <c r="A202" s="6" t="str">
        <f>IF(ISBLANK('Reconciliation Log'!V203)," ",('Reconciliation Log'!V203-'Reconciliation Log'!Q203))</f>
        <v xml:space="preserve"> </v>
      </c>
      <c r="B202" s="6"/>
      <c r="C202" s="6"/>
      <c r="D202" s="6"/>
      <c r="E202" s="6"/>
      <c r="F202" s="6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x14ac:dyDescent="0.3">
      <c r="A203" s="6" t="str">
        <f>IF(ISBLANK('Reconciliation Log'!V204)," ",('Reconciliation Log'!V204-'Reconciliation Log'!Q204))</f>
        <v xml:space="preserve"> </v>
      </c>
      <c r="B203" s="6"/>
      <c r="C203" s="6"/>
      <c r="D203" s="6"/>
      <c r="E203" s="6"/>
      <c r="F203" s="6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x14ac:dyDescent="0.3">
      <c r="A204" s="6" t="str">
        <f>IF(ISBLANK('Reconciliation Log'!V205)," ",('Reconciliation Log'!V205-'Reconciliation Log'!Q205))</f>
        <v xml:space="preserve"> </v>
      </c>
      <c r="B204" s="6"/>
      <c r="C204" s="6"/>
      <c r="D204" s="6"/>
      <c r="E204" s="6"/>
      <c r="F204" s="6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x14ac:dyDescent="0.3">
      <c r="A205" s="6" t="str">
        <f>IF(ISBLANK('Reconciliation Log'!V206)," ",('Reconciliation Log'!V206-'Reconciliation Log'!Q206))</f>
        <v xml:space="preserve"> </v>
      </c>
      <c r="B205" s="6"/>
      <c r="C205" s="6"/>
      <c r="D205" s="6"/>
      <c r="E205" s="6"/>
      <c r="F205" s="6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x14ac:dyDescent="0.3">
      <c r="A206" s="6" t="str">
        <f>IF(ISBLANK('Reconciliation Log'!V207)," ",('Reconciliation Log'!V207-'Reconciliation Log'!Q207))</f>
        <v xml:space="preserve"> </v>
      </c>
      <c r="B206" s="6"/>
      <c r="C206" s="6"/>
      <c r="D206" s="6"/>
      <c r="E206" s="6"/>
      <c r="F206" s="6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x14ac:dyDescent="0.3">
      <c r="A207" s="6" t="str">
        <f>IF(ISBLANK('Reconciliation Log'!V208)," ",('Reconciliation Log'!V208-'Reconciliation Log'!Q208))</f>
        <v xml:space="preserve"> </v>
      </c>
      <c r="B207" s="6"/>
      <c r="C207" s="6"/>
      <c r="D207" s="6"/>
      <c r="E207" s="6"/>
      <c r="F207" s="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x14ac:dyDescent="0.3">
      <c r="A208" s="6" t="str">
        <f>IF(ISBLANK('Reconciliation Log'!V209)," ",('Reconciliation Log'!V209-'Reconciliation Log'!Q209))</f>
        <v xml:space="preserve"> </v>
      </c>
      <c r="B208" s="6"/>
      <c r="C208" s="6"/>
      <c r="D208" s="6"/>
      <c r="E208" s="6"/>
      <c r="F208" s="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x14ac:dyDescent="0.3">
      <c r="A209" s="6" t="str">
        <f>IF(ISBLANK('Reconciliation Log'!V210)," ",('Reconciliation Log'!V210-'Reconciliation Log'!Q210))</f>
        <v xml:space="preserve"> </v>
      </c>
      <c r="B209" s="6"/>
      <c r="C209" s="6"/>
      <c r="D209" s="6"/>
      <c r="E209" s="6"/>
      <c r="F209" s="6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x14ac:dyDescent="0.3">
      <c r="A210" s="6" t="str">
        <f>IF(ISBLANK('Reconciliation Log'!V211)," ",('Reconciliation Log'!V211-'Reconciliation Log'!Q211))</f>
        <v xml:space="preserve"> </v>
      </c>
      <c r="B210" s="6"/>
      <c r="C210" s="6"/>
      <c r="D210" s="6"/>
      <c r="E210" s="6"/>
      <c r="F210" s="6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x14ac:dyDescent="0.3">
      <c r="A211" s="6" t="str">
        <f>IF(ISBLANK('Reconciliation Log'!V212)," ",('Reconciliation Log'!V212-'Reconciliation Log'!Q212))</f>
        <v xml:space="preserve"> </v>
      </c>
      <c r="B211" s="6"/>
      <c r="C211" s="6"/>
      <c r="D211" s="6"/>
      <c r="E211" s="6"/>
      <c r="F211" s="6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x14ac:dyDescent="0.3">
      <c r="A212" s="6" t="str">
        <f>IF(ISBLANK('Reconciliation Log'!V213)," ",('Reconciliation Log'!V213-'Reconciliation Log'!Q213))</f>
        <v xml:space="preserve"> </v>
      </c>
      <c r="B212" s="6"/>
      <c r="C212" s="6"/>
      <c r="D212" s="6"/>
      <c r="E212" s="6"/>
      <c r="F212" s="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x14ac:dyDescent="0.3">
      <c r="A213" s="6" t="str">
        <f>IF(ISBLANK('Reconciliation Log'!V214)," ",('Reconciliation Log'!V214-'Reconciliation Log'!Q214))</f>
        <v xml:space="preserve"> </v>
      </c>
      <c r="B213" s="6"/>
      <c r="C213" s="6"/>
      <c r="D213" s="6"/>
      <c r="E213" s="6"/>
      <c r="F213" s="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x14ac:dyDescent="0.3">
      <c r="A214" s="6" t="str">
        <f>IF(ISBLANK('Reconciliation Log'!V215)," ",('Reconciliation Log'!V215-'Reconciliation Log'!Q215))</f>
        <v xml:space="preserve"> </v>
      </c>
      <c r="B214" s="6"/>
      <c r="C214" s="6"/>
      <c r="D214" s="6"/>
      <c r="E214" s="6"/>
      <c r="F214" s="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x14ac:dyDescent="0.3">
      <c r="A215" s="6" t="str">
        <f>IF(ISBLANK('Reconciliation Log'!V216)," ",('Reconciliation Log'!V216-'Reconciliation Log'!Q216))</f>
        <v xml:space="preserve"> </v>
      </c>
      <c r="B215" s="6"/>
      <c r="C215" s="6"/>
      <c r="D215" s="6"/>
      <c r="E215" s="6"/>
      <c r="F215" s="6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x14ac:dyDescent="0.3">
      <c r="A216" s="6" t="str">
        <f>IF(ISBLANK('Reconciliation Log'!V217)," ",('Reconciliation Log'!V217-'Reconciliation Log'!Q217))</f>
        <v xml:space="preserve"> </v>
      </c>
      <c r="B216" s="6"/>
      <c r="C216" s="6"/>
      <c r="D216" s="6"/>
      <c r="E216" s="6"/>
      <c r="F216" s="6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x14ac:dyDescent="0.3">
      <c r="A217" s="6" t="str">
        <f>IF(ISBLANK('Reconciliation Log'!V218)," ",('Reconciliation Log'!V218-'Reconciliation Log'!Q218))</f>
        <v xml:space="preserve"> </v>
      </c>
      <c r="B217" s="6"/>
      <c r="C217" s="6"/>
      <c r="D217" s="6"/>
      <c r="E217" s="6"/>
      <c r="F217" s="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x14ac:dyDescent="0.3">
      <c r="A218" s="6" t="str">
        <f>IF(ISBLANK('Reconciliation Log'!V219)," ",('Reconciliation Log'!V219-'Reconciliation Log'!Q219))</f>
        <v xml:space="preserve"> </v>
      </c>
      <c r="B218" s="6"/>
      <c r="C218" s="6"/>
      <c r="D218" s="6"/>
      <c r="E218" s="6"/>
      <c r="F218" s="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x14ac:dyDescent="0.3">
      <c r="A219" s="6" t="str">
        <f>IF(ISBLANK('Reconciliation Log'!V220)," ",('Reconciliation Log'!V220-'Reconciliation Log'!Q220))</f>
        <v xml:space="preserve"> </v>
      </c>
      <c r="B219" s="6"/>
      <c r="C219" s="6"/>
      <c r="D219" s="6"/>
      <c r="E219" s="6"/>
      <c r="F219" s="6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x14ac:dyDescent="0.3">
      <c r="A220" s="6" t="str">
        <f>IF(ISBLANK('Reconciliation Log'!V221)," ",('Reconciliation Log'!V221-'Reconciliation Log'!Q221))</f>
        <v xml:space="preserve"> </v>
      </c>
      <c r="B220" s="6"/>
      <c r="C220" s="6"/>
      <c r="D220" s="6"/>
      <c r="E220" s="6"/>
      <c r="F220" s="6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x14ac:dyDescent="0.3">
      <c r="A221" s="6" t="str">
        <f>IF(ISBLANK('Reconciliation Log'!V222)," ",('Reconciliation Log'!V222-'Reconciliation Log'!Q222))</f>
        <v xml:space="preserve"> </v>
      </c>
      <c r="B221" s="6"/>
      <c r="C221" s="6"/>
      <c r="D221" s="6"/>
      <c r="E221" s="6"/>
      <c r="F221" s="6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x14ac:dyDescent="0.3">
      <c r="A222" s="6" t="str">
        <f>IF(ISBLANK('Reconciliation Log'!V223)," ",('Reconciliation Log'!V223-'Reconciliation Log'!Q223))</f>
        <v xml:space="preserve"> </v>
      </c>
      <c r="B222" s="6"/>
      <c r="C222" s="6"/>
      <c r="D222" s="6"/>
      <c r="E222" s="6"/>
      <c r="F222" s="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x14ac:dyDescent="0.3">
      <c r="A223" s="6" t="str">
        <f>IF(ISBLANK('Reconciliation Log'!V224)," ",('Reconciliation Log'!V224-'Reconciliation Log'!Q224))</f>
        <v xml:space="preserve"> </v>
      </c>
      <c r="B223" s="6"/>
      <c r="C223" s="6"/>
      <c r="D223" s="6"/>
      <c r="E223" s="6"/>
      <c r="F223" s="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x14ac:dyDescent="0.3">
      <c r="A224" s="6" t="str">
        <f>IF(ISBLANK('Reconciliation Log'!V225)," ",('Reconciliation Log'!V225-'Reconciliation Log'!Q225))</f>
        <v xml:space="preserve"> </v>
      </c>
      <c r="B224" s="6"/>
      <c r="C224" s="6"/>
      <c r="D224" s="6"/>
      <c r="E224" s="6"/>
      <c r="F224" s="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x14ac:dyDescent="0.3">
      <c r="A225" s="6" t="str">
        <f>IF(ISBLANK('Reconciliation Log'!V226)," ",('Reconciliation Log'!V226-'Reconciliation Log'!Q226))</f>
        <v xml:space="preserve"> </v>
      </c>
      <c r="B225" s="6"/>
      <c r="C225" s="6"/>
      <c r="D225" s="6"/>
      <c r="E225" s="6"/>
      <c r="F225" s="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x14ac:dyDescent="0.3">
      <c r="A226" s="6" t="str">
        <f>IF(ISBLANK('Reconciliation Log'!V227)," ",('Reconciliation Log'!V227-'Reconciliation Log'!Q227))</f>
        <v xml:space="preserve"> </v>
      </c>
      <c r="B226" s="6"/>
      <c r="C226" s="6"/>
      <c r="D226" s="6"/>
      <c r="E226" s="6"/>
      <c r="F226" s="6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x14ac:dyDescent="0.3">
      <c r="A227" s="6" t="str">
        <f>IF(ISBLANK('Reconciliation Log'!V228)," ",('Reconciliation Log'!V228-'Reconciliation Log'!Q228))</f>
        <v xml:space="preserve"> </v>
      </c>
      <c r="B227" s="6"/>
      <c r="C227" s="6"/>
      <c r="D227" s="6"/>
      <c r="E227" s="6"/>
      <c r="F227" s="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x14ac:dyDescent="0.3">
      <c r="A228" s="6" t="str">
        <f>IF(ISBLANK('Reconciliation Log'!V229)," ",('Reconciliation Log'!V229-'Reconciliation Log'!Q229))</f>
        <v xml:space="preserve"> </v>
      </c>
      <c r="B228" s="6"/>
      <c r="C228" s="6"/>
      <c r="D228" s="6"/>
      <c r="E228" s="6"/>
      <c r="F228" s="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x14ac:dyDescent="0.3">
      <c r="A229" s="6" t="str">
        <f>IF(ISBLANK('Reconciliation Log'!V230)," ",('Reconciliation Log'!V230-'Reconciliation Log'!Q230))</f>
        <v xml:space="preserve"> </v>
      </c>
      <c r="B229" s="6"/>
      <c r="C229" s="6"/>
      <c r="D229" s="6"/>
      <c r="E229" s="6"/>
      <c r="F229" s="6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x14ac:dyDescent="0.3">
      <c r="A230" s="6" t="str">
        <f>IF(ISBLANK('Reconciliation Log'!V231)," ",('Reconciliation Log'!V231-'Reconciliation Log'!Q231))</f>
        <v xml:space="preserve"> </v>
      </c>
      <c r="B230" s="6"/>
      <c r="C230" s="6"/>
      <c r="D230" s="6"/>
      <c r="E230" s="6"/>
      <c r="F230" s="6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x14ac:dyDescent="0.3">
      <c r="A231" s="6" t="str">
        <f>IF(ISBLANK('Reconciliation Log'!V232)," ",('Reconciliation Log'!V232-'Reconciliation Log'!Q232))</f>
        <v xml:space="preserve"> </v>
      </c>
      <c r="B231" s="6"/>
      <c r="C231" s="6"/>
      <c r="D231" s="6"/>
      <c r="E231" s="6"/>
      <c r="F231" s="6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x14ac:dyDescent="0.3">
      <c r="A232" s="6" t="str">
        <f>IF(ISBLANK('Reconciliation Log'!V233)," ",('Reconciliation Log'!V233-'Reconciliation Log'!Q233))</f>
        <v xml:space="preserve"> </v>
      </c>
      <c r="B232" s="6"/>
      <c r="C232" s="6"/>
      <c r="D232" s="6"/>
      <c r="E232" s="6"/>
      <c r="F232" s="6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x14ac:dyDescent="0.3">
      <c r="A233" s="6" t="str">
        <f>IF(ISBLANK('Reconciliation Log'!V234)," ",('Reconciliation Log'!V234-'Reconciliation Log'!Q234))</f>
        <v xml:space="preserve"> </v>
      </c>
      <c r="B233" s="6"/>
      <c r="C233" s="6"/>
      <c r="D233" s="6"/>
      <c r="E233" s="6"/>
      <c r="F233" s="6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x14ac:dyDescent="0.3">
      <c r="A234" s="6" t="str">
        <f>IF(ISBLANK('Reconciliation Log'!V235)," ",('Reconciliation Log'!V235-'Reconciliation Log'!Q235))</f>
        <v xml:space="preserve"> </v>
      </c>
      <c r="B234" s="6"/>
      <c r="C234" s="6"/>
      <c r="D234" s="6"/>
      <c r="E234" s="6"/>
      <c r="F234" s="6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x14ac:dyDescent="0.3">
      <c r="A235" s="6" t="str">
        <f>IF(ISBLANK('Reconciliation Log'!V236)," ",('Reconciliation Log'!V236-'Reconciliation Log'!Q236))</f>
        <v xml:space="preserve"> </v>
      </c>
      <c r="B235" s="6"/>
      <c r="C235" s="6"/>
      <c r="D235" s="6"/>
      <c r="E235" s="6"/>
      <c r="F235" s="6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x14ac:dyDescent="0.3">
      <c r="A236" s="6" t="str">
        <f>IF(ISBLANK('Reconciliation Log'!V237)," ",('Reconciliation Log'!V237-'Reconciliation Log'!Q237))</f>
        <v xml:space="preserve"> </v>
      </c>
      <c r="B236" s="6"/>
      <c r="C236" s="6"/>
      <c r="D236" s="6"/>
      <c r="E236" s="6"/>
      <c r="F236" s="6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x14ac:dyDescent="0.3">
      <c r="A237" s="6" t="str">
        <f>IF(ISBLANK('Reconciliation Log'!V238)," ",('Reconciliation Log'!V238-'Reconciliation Log'!Q238))</f>
        <v xml:space="preserve"> </v>
      </c>
      <c r="B237" s="6"/>
      <c r="C237" s="6"/>
      <c r="D237" s="6"/>
      <c r="E237" s="6"/>
      <c r="F237" s="6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x14ac:dyDescent="0.3">
      <c r="A238" s="6" t="str">
        <f>IF(ISBLANK('Reconciliation Log'!V239)," ",('Reconciliation Log'!V239-'Reconciliation Log'!Q239))</f>
        <v xml:space="preserve"> </v>
      </c>
      <c r="B238" s="6"/>
      <c r="C238" s="6"/>
      <c r="D238" s="6"/>
      <c r="E238" s="6"/>
      <c r="F238" s="6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x14ac:dyDescent="0.3">
      <c r="A239" s="6" t="str">
        <f>IF(ISBLANK('Reconciliation Log'!V240)," ",('Reconciliation Log'!V240-'Reconciliation Log'!Q240))</f>
        <v xml:space="preserve"> </v>
      </c>
      <c r="B239" s="6"/>
      <c r="C239" s="6"/>
      <c r="D239" s="6"/>
      <c r="E239" s="6"/>
      <c r="F239" s="6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x14ac:dyDescent="0.3">
      <c r="A240" s="6" t="str">
        <f>IF(ISBLANK('Reconciliation Log'!V241)," ",('Reconciliation Log'!V241-'Reconciliation Log'!Q241))</f>
        <v xml:space="preserve"> </v>
      </c>
      <c r="B240" s="6"/>
      <c r="C240" s="6"/>
      <c r="D240" s="6"/>
      <c r="E240" s="6"/>
      <c r="F240" s="6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x14ac:dyDescent="0.3">
      <c r="A241" s="6" t="str">
        <f>IF(ISBLANK('Reconciliation Log'!V242)," ",('Reconciliation Log'!V242-'Reconciliation Log'!Q242))</f>
        <v xml:space="preserve"> </v>
      </c>
      <c r="B241" s="6"/>
      <c r="C241" s="6"/>
      <c r="D241" s="6"/>
      <c r="E241" s="6"/>
      <c r="F241" s="6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x14ac:dyDescent="0.3">
      <c r="A242" s="6" t="str">
        <f>IF(ISBLANK('Reconciliation Log'!V243)," ",('Reconciliation Log'!V243-'Reconciliation Log'!Q243))</f>
        <v xml:space="preserve"> </v>
      </c>
      <c r="B242" s="6"/>
      <c r="C242" s="6"/>
      <c r="D242" s="6"/>
      <c r="E242" s="6"/>
      <c r="F242" s="6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x14ac:dyDescent="0.3">
      <c r="A243" s="6" t="str">
        <f>IF(ISBLANK('Reconciliation Log'!V244)," ",('Reconciliation Log'!V244-'Reconciliation Log'!Q244))</f>
        <v xml:space="preserve"> </v>
      </c>
      <c r="B243" s="6"/>
      <c r="C243" s="6"/>
      <c r="D243" s="6"/>
      <c r="E243" s="6"/>
      <c r="F243" s="6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x14ac:dyDescent="0.3">
      <c r="A244" s="6" t="str">
        <f>IF(ISBLANK('Reconciliation Log'!V245)," ",('Reconciliation Log'!V245-'Reconciliation Log'!Q245))</f>
        <v xml:space="preserve"> </v>
      </c>
      <c r="B244" s="6"/>
      <c r="C244" s="6"/>
      <c r="D244" s="6"/>
      <c r="E244" s="6"/>
      <c r="F244" s="6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x14ac:dyDescent="0.3">
      <c r="A245" s="6" t="str">
        <f>IF(ISBLANK('Reconciliation Log'!V246)," ",('Reconciliation Log'!V246-'Reconciliation Log'!Q246))</f>
        <v xml:space="preserve"> </v>
      </c>
      <c r="B245" s="6"/>
      <c r="C245" s="6"/>
      <c r="D245" s="6"/>
      <c r="E245" s="6"/>
      <c r="F245" s="6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x14ac:dyDescent="0.3">
      <c r="A246" s="6" t="str">
        <f>IF(ISBLANK('Reconciliation Log'!V247)," ",('Reconciliation Log'!V247-'Reconciliation Log'!Q247))</f>
        <v xml:space="preserve"> </v>
      </c>
      <c r="B246" s="6"/>
      <c r="C246" s="6"/>
      <c r="D246" s="6"/>
      <c r="E246" s="6"/>
      <c r="F246" s="6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x14ac:dyDescent="0.3">
      <c r="A247" s="6" t="str">
        <f>IF(ISBLANK('Reconciliation Log'!V248)," ",('Reconciliation Log'!V248-'Reconciliation Log'!Q248))</f>
        <v xml:space="preserve"> </v>
      </c>
      <c r="B247" s="6"/>
      <c r="C247" s="6"/>
      <c r="D247" s="6"/>
      <c r="E247" s="6"/>
      <c r="F247" s="6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x14ac:dyDescent="0.3">
      <c r="A248" s="6" t="str">
        <f>IF(ISBLANK('Reconciliation Log'!V249)," ",('Reconciliation Log'!V249-'Reconciliation Log'!Q249))</f>
        <v xml:space="preserve"> </v>
      </c>
      <c r="B248" s="6"/>
      <c r="C248" s="6"/>
      <c r="D248" s="6"/>
      <c r="E248" s="6"/>
      <c r="F248" s="6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x14ac:dyDescent="0.3">
      <c r="A249" s="6" t="str">
        <f>IF(ISBLANK('Reconciliation Log'!V250)," ",('Reconciliation Log'!V250-'Reconciliation Log'!Q250))</f>
        <v xml:space="preserve"> </v>
      </c>
      <c r="B249" s="6"/>
      <c r="C249" s="6"/>
      <c r="D249" s="6"/>
      <c r="E249" s="6"/>
      <c r="F249" s="6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x14ac:dyDescent="0.3">
      <c r="A250" s="6" t="str">
        <f>IF(ISBLANK('Reconciliation Log'!V251)," ",('Reconciliation Log'!V251-'Reconciliation Log'!Q251))</f>
        <v xml:space="preserve"> </v>
      </c>
      <c r="B250" s="6"/>
      <c r="C250" s="6"/>
      <c r="D250" s="6"/>
      <c r="E250" s="6"/>
      <c r="F250" s="6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x14ac:dyDescent="0.3">
      <c r="A251" s="6" t="str">
        <f>IF(ISBLANK('Reconciliation Log'!V252)," ",('Reconciliation Log'!V252-'Reconciliation Log'!Q252))</f>
        <v xml:space="preserve"> </v>
      </c>
      <c r="B251" s="6"/>
      <c r="C251" s="6"/>
      <c r="D251" s="6"/>
      <c r="E251" s="6"/>
      <c r="F251" s="6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x14ac:dyDescent="0.3">
      <c r="A252" s="6" t="str">
        <f>IF(ISBLANK('Reconciliation Log'!V253)," ",('Reconciliation Log'!V253-'Reconciliation Log'!Q253))</f>
        <v xml:space="preserve"> </v>
      </c>
      <c r="B252" s="6"/>
      <c r="C252" s="6"/>
      <c r="D252" s="6"/>
      <c r="E252" s="6"/>
      <c r="F252" s="6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x14ac:dyDescent="0.3">
      <c r="A253" s="6" t="str">
        <f>IF(ISBLANK('Reconciliation Log'!V254)," ",('Reconciliation Log'!V254-'Reconciliation Log'!Q254))</f>
        <v xml:space="preserve"> </v>
      </c>
      <c r="B253" s="6"/>
      <c r="C253" s="6"/>
      <c r="D253" s="6"/>
      <c r="E253" s="6"/>
      <c r="F253" s="6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x14ac:dyDescent="0.3">
      <c r="A254" s="6" t="str">
        <f>IF(ISBLANK('Reconciliation Log'!V255)," ",('Reconciliation Log'!V255-'Reconciliation Log'!Q255))</f>
        <v xml:space="preserve"> </v>
      </c>
      <c r="B254" s="6"/>
      <c r="C254" s="6"/>
      <c r="D254" s="6"/>
      <c r="E254" s="6"/>
      <c r="F254" s="6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x14ac:dyDescent="0.3">
      <c r="A255" s="6" t="str">
        <f>IF(ISBLANK('Reconciliation Log'!V256)," ",('Reconciliation Log'!V256-'Reconciliation Log'!Q256))</f>
        <v xml:space="preserve"> </v>
      </c>
      <c r="B255" s="6"/>
      <c r="C255" s="6"/>
      <c r="D255" s="6"/>
      <c r="E255" s="6"/>
      <c r="F255" s="6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x14ac:dyDescent="0.3">
      <c r="A256" s="6" t="str">
        <f>IF(ISBLANK('Reconciliation Log'!V257)," ",('Reconciliation Log'!V257-'Reconciliation Log'!Q257))</f>
        <v xml:space="preserve"> </v>
      </c>
      <c r="B256" s="6"/>
      <c r="C256" s="6"/>
      <c r="D256" s="6"/>
      <c r="E256" s="6"/>
      <c r="F256" s="6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x14ac:dyDescent="0.3">
      <c r="A257" s="6" t="str">
        <f>IF(ISBLANK('Reconciliation Log'!V258)," ",('Reconciliation Log'!V258-'Reconciliation Log'!Q258))</f>
        <v xml:space="preserve"> </v>
      </c>
      <c r="B257" s="6"/>
      <c r="C257" s="6"/>
      <c r="D257" s="6"/>
      <c r="E257" s="6"/>
      <c r="F257" s="6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x14ac:dyDescent="0.3">
      <c r="A258" s="6" t="str">
        <f>IF(ISBLANK('Reconciliation Log'!V259)," ",('Reconciliation Log'!V259-'Reconciliation Log'!Q259))</f>
        <v xml:space="preserve"> </v>
      </c>
      <c r="B258" s="6"/>
      <c r="C258" s="6"/>
      <c r="D258" s="6"/>
      <c r="E258" s="6"/>
      <c r="F258" s="6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x14ac:dyDescent="0.3">
      <c r="A259" s="6" t="str">
        <f>IF(ISBLANK('Reconciliation Log'!V260)," ",('Reconciliation Log'!V260-'Reconciliation Log'!Q260))</f>
        <v xml:space="preserve"> </v>
      </c>
      <c r="B259" s="6"/>
      <c r="C259" s="6"/>
      <c r="D259" s="6"/>
      <c r="E259" s="6"/>
      <c r="F259" s="6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x14ac:dyDescent="0.3">
      <c r="A260" s="6" t="str">
        <f>IF(ISBLANK('Reconciliation Log'!V261)," ",('Reconciliation Log'!V261-'Reconciliation Log'!Q261))</f>
        <v xml:space="preserve"> </v>
      </c>
      <c r="B260" s="6"/>
      <c r="C260" s="6"/>
      <c r="D260" s="6"/>
      <c r="E260" s="6"/>
      <c r="F260" s="6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x14ac:dyDescent="0.3">
      <c r="A261" s="6" t="str">
        <f>IF(ISBLANK('Reconciliation Log'!V262)," ",('Reconciliation Log'!V262-'Reconciliation Log'!Q262))</f>
        <v xml:space="preserve"> </v>
      </c>
      <c r="B261" s="6"/>
      <c r="C261" s="6"/>
      <c r="D261" s="6"/>
      <c r="E261" s="6"/>
      <c r="F261" s="6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x14ac:dyDescent="0.3">
      <c r="A262" s="6" t="str">
        <f>IF(ISBLANK('Reconciliation Log'!V263)," ",('Reconciliation Log'!V263-'Reconciliation Log'!Q263))</f>
        <v xml:space="preserve"> </v>
      </c>
      <c r="B262" s="6"/>
      <c r="C262" s="6"/>
      <c r="D262" s="6"/>
      <c r="E262" s="6"/>
      <c r="F262" s="6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x14ac:dyDescent="0.3">
      <c r="A263" s="6" t="str">
        <f>IF(ISBLANK('Reconciliation Log'!V264)," ",('Reconciliation Log'!V264-'Reconciliation Log'!Q264))</f>
        <v xml:space="preserve"> </v>
      </c>
      <c r="B263" s="6"/>
      <c r="C263" s="6"/>
      <c r="D263" s="6"/>
      <c r="E263" s="6"/>
      <c r="F263" s="6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x14ac:dyDescent="0.3">
      <c r="A264" s="6" t="str">
        <f>IF(ISBLANK('Reconciliation Log'!V265)," ",('Reconciliation Log'!V265-'Reconciliation Log'!Q265))</f>
        <v xml:space="preserve"> </v>
      </c>
      <c r="B264" s="6"/>
      <c r="C264" s="6"/>
      <c r="D264" s="6"/>
      <c r="E264" s="6"/>
      <c r="F264" s="6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x14ac:dyDescent="0.3">
      <c r="A265" s="6" t="str">
        <f>IF(ISBLANK('Reconciliation Log'!V266)," ",('Reconciliation Log'!V266-'Reconciliation Log'!Q266))</f>
        <v xml:space="preserve"> </v>
      </c>
      <c r="B265" s="6"/>
      <c r="C265" s="6"/>
      <c r="D265" s="6"/>
      <c r="E265" s="6"/>
      <c r="F265" s="6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x14ac:dyDescent="0.3">
      <c r="A266" s="6" t="str">
        <f>IF(ISBLANK('Reconciliation Log'!V267)," ",('Reconciliation Log'!V267-'Reconciliation Log'!Q267))</f>
        <v xml:space="preserve"> </v>
      </c>
      <c r="B266" s="6"/>
      <c r="C266" s="6"/>
      <c r="D266" s="6"/>
      <c r="E266" s="6"/>
      <c r="F266" s="6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x14ac:dyDescent="0.3">
      <c r="A267" s="6" t="str">
        <f>IF(ISBLANK('Reconciliation Log'!V268)," ",('Reconciliation Log'!V268-'Reconciliation Log'!Q268))</f>
        <v xml:space="preserve"> </v>
      </c>
      <c r="B267" s="6"/>
      <c r="C267" s="6"/>
      <c r="D267" s="6"/>
      <c r="E267" s="6"/>
      <c r="F267" s="6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x14ac:dyDescent="0.3">
      <c r="A268" s="6" t="str">
        <f>IF(ISBLANK('Reconciliation Log'!V269)," ",('Reconciliation Log'!V269-'Reconciliation Log'!Q269))</f>
        <v xml:space="preserve"> </v>
      </c>
      <c r="B268" s="6"/>
      <c r="C268" s="6"/>
      <c r="D268" s="6"/>
      <c r="E268" s="6"/>
      <c r="F268" s="6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x14ac:dyDescent="0.3">
      <c r="A269" s="6" t="str">
        <f>IF(ISBLANK('Reconciliation Log'!V270)," ",('Reconciliation Log'!V270-'Reconciliation Log'!Q270))</f>
        <v xml:space="preserve"> </v>
      </c>
      <c r="B269" s="6"/>
      <c r="C269" s="6"/>
      <c r="D269" s="6"/>
      <c r="E269" s="6"/>
      <c r="F269" s="6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x14ac:dyDescent="0.3">
      <c r="A270" s="6" t="str">
        <f>IF(ISBLANK('Reconciliation Log'!V271)," ",('Reconciliation Log'!V271-'Reconciliation Log'!Q271))</f>
        <v xml:space="preserve"> </v>
      </c>
      <c r="B270" s="6"/>
      <c r="C270" s="6"/>
      <c r="D270" s="6"/>
      <c r="E270" s="6"/>
      <c r="F270" s="6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x14ac:dyDescent="0.3">
      <c r="A271" s="6" t="str">
        <f>IF(ISBLANK('Reconciliation Log'!V272)," ",('Reconciliation Log'!V272-'Reconciliation Log'!Q272))</f>
        <v xml:space="preserve"> </v>
      </c>
      <c r="B271" s="6"/>
      <c r="C271" s="6"/>
      <c r="D271" s="6"/>
      <c r="E271" s="6"/>
      <c r="F271" s="6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x14ac:dyDescent="0.3">
      <c r="A272" s="6" t="str">
        <f>IF(ISBLANK('Reconciliation Log'!V273)," ",('Reconciliation Log'!V273-'Reconciliation Log'!Q273))</f>
        <v xml:space="preserve"> </v>
      </c>
      <c r="B272" s="6"/>
      <c r="C272" s="6"/>
      <c r="D272" s="6"/>
      <c r="E272" s="6"/>
      <c r="F272" s="6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x14ac:dyDescent="0.3">
      <c r="A273" s="6" t="str">
        <f>IF(ISBLANK('Reconciliation Log'!V274)," ",('Reconciliation Log'!V274-'Reconciliation Log'!Q274))</f>
        <v xml:space="preserve"> </v>
      </c>
      <c r="B273" s="6"/>
      <c r="C273" s="6"/>
      <c r="D273" s="6"/>
      <c r="E273" s="6"/>
      <c r="F273" s="6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x14ac:dyDescent="0.3">
      <c r="A274" s="6" t="str">
        <f>IF(ISBLANK('Reconciliation Log'!V275)," ",('Reconciliation Log'!V275-'Reconciliation Log'!Q275))</f>
        <v xml:space="preserve"> </v>
      </c>
      <c r="B274" s="6"/>
      <c r="C274" s="6"/>
      <c r="D274" s="6"/>
      <c r="E274" s="6"/>
      <c r="F274" s="6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x14ac:dyDescent="0.3">
      <c r="A275" s="6" t="str">
        <f>IF(ISBLANK('Reconciliation Log'!V276)," ",('Reconciliation Log'!V276-'Reconciliation Log'!Q276))</f>
        <v xml:space="preserve"> </v>
      </c>
      <c r="B275" s="6"/>
      <c r="C275" s="6"/>
      <c r="D275" s="6"/>
      <c r="E275" s="6"/>
      <c r="F275" s="6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x14ac:dyDescent="0.3">
      <c r="A276" s="6" t="str">
        <f>IF(ISBLANK('Reconciliation Log'!V277)," ",('Reconciliation Log'!V277-'Reconciliation Log'!Q277))</f>
        <v xml:space="preserve"> </v>
      </c>
      <c r="B276" s="6"/>
      <c r="C276" s="6"/>
      <c r="D276" s="6"/>
      <c r="E276" s="6"/>
      <c r="F276" s="6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x14ac:dyDescent="0.3">
      <c r="A277" s="6" t="str">
        <f>IF(ISBLANK('Reconciliation Log'!V278)," ",('Reconciliation Log'!V278-'Reconciliation Log'!Q278))</f>
        <v xml:space="preserve"> </v>
      </c>
      <c r="B277" s="6"/>
      <c r="C277" s="6"/>
      <c r="D277" s="6"/>
      <c r="E277" s="6"/>
      <c r="F277" s="6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x14ac:dyDescent="0.3">
      <c r="A278" s="6" t="str">
        <f>IF(ISBLANK('Reconciliation Log'!V279)," ",('Reconciliation Log'!V279-'Reconciliation Log'!Q279))</f>
        <v xml:space="preserve"> </v>
      </c>
      <c r="B278" s="6"/>
      <c r="C278" s="6"/>
      <c r="D278" s="6"/>
      <c r="E278" s="6"/>
      <c r="F278" s="6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x14ac:dyDescent="0.3">
      <c r="A279" s="6" t="str">
        <f>IF(ISBLANK('Reconciliation Log'!V280)," ",('Reconciliation Log'!V280-'Reconciliation Log'!Q280))</f>
        <v xml:space="preserve"> </v>
      </c>
      <c r="B279" s="6"/>
      <c r="C279" s="6"/>
      <c r="D279" s="6"/>
      <c r="E279" s="6"/>
      <c r="F279" s="6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x14ac:dyDescent="0.3">
      <c r="A280" s="6" t="str">
        <f>IF(ISBLANK('Reconciliation Log'!V281)," ",('Reconciliation Log'!V281-'Reconciliation Log'!Q281))</f>
        <v xml:space="preserve"> </v>
      </c>
      <c r="B280" s="6"/>
      <c r="C280" s="6"/>
      <c r="D280" s="6"/>
      <c r="E280" s="6"/>
      <c r="F280" s="6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x14ac:dyDescent="0.3">
      <c r="A281" s="6" t="str">
        <f>IF(ISBLANK('Reconciliation Log'!V282)," ",('Reconciliation Log'!V282-'Reconciliation Log'!Q282))</f>
        <v xml:space="preserve"> </v>
      </c>
      <c r="B281" s="6"/>
      <c r="C281" s="6"/>
      <c r="D281" s="6"/>
      <c r="E281" s="6"/>
      <c r="F281" s="6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x14ac:dyDescent="0.3">
      <c r="A282" s="6" t="str">
        <f>IF(ISBLANK('Reconciliation Log'!V283)," ",('Reconciliation Log'!V283-'Reconciliation Log'!Q283))</f>
        <v xml:space="preserve"> </v>
      </c>
      <c r="B282" s="6"/>
      <c r="C282" s="6"/>
      <c r="D282" s="6"/>
      <c r="E282" s="6"/>
      <c r="F282" s="6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x14ac:dyDescent="0.3">
      <c r="A283" s="6" t="str">
        <f>IF(ISBLANK('Reconciliation Log'!V284)," ",('Reconciliation Log'!V284-'Reconciliation Log'!Q284))</f>
        <v xml:space="preserve"> </v>
      </c>
      <c r="B283" s="6"/>
      <c r="C283" s="6"/>
      <c r="D283" s="6"/>
      <c r="E283" s="6"/>
      <c r="F283" s="6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x14ac:dyDescent="0.3">
      <c r="A284" s="6" t="str">
        <f>IF(ISBLANK('Reconciliation Log'!V285)," ",('Reconciliation Log'!V285-'Reconciliation Log'!Q285))</f>
        <v xml:space="preserve"> </v>
      </c>
      <c r="B284" s="6"/>
      <c r="C284" s="6"/>
      <c r="D284" s="6"/>
      <c r="E284" s="6"/>
      <c r="F284" s="6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x14ac:dyDescent="0.3">
      <c r="A285" s="6" t="str">
        <f>IF(ISBLANK('Reconciliation Log'!V286)," ",('Reconciliation Log'!V286-'Reconciliation Log'!Q286))</f>
        <v xml:space="preserve"> </v>
      </c>
      <c r="B285" s="6"/>
      <c r="C285" s="6"/>
      <c r="D285" s="6"/>
      <c r="E285" s="6"/>
      <c r="F285" s="6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x14ac:dyDescent="0.3">
      <c r="A286" s="6" t="str">
        <f>IF(ISBLANK('Reconciliation Log'!V287)," ",('Reconciliation Log'!V287-'Reconciliation Log'!Q287))</f>
        <v xml:space="preserve"> </v>
      </c>
      <c r="B286" s="6"/>
      <c r="C286" s="6"/>
      <c r="D286" s="6"/>
      <c r="E286" s="6"/>
      <c r="F286" s="6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x14ac:dyDescent="0.3">
      <c r="A287" s="6" t="str">
        <f>IF(ISBLANK('Reconciliation Log'!V288)," ",('Reconciliation Log'!V288-'Reconciliation Log'!Q288))</f>
        <v xml:space="preserve"> </v>
      </c>
      <c r="B287" s="6"/>
      <c r="C287" s="6"/>
      <c r="D287" s="6"/>
      <c r="E287" s="6"/>
      <c r="F287" s="6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x14ac:dyDescent="0.3">
      <c r="A288" s="6" t="str">
        <f>IF(ISBLANK('Reconciliation Log'!V289)," ",('Reconciliation Log'!V289-'Reconciliation Log'!Q289))</f>
        <v xml:space="preserve"> </v>
      </c>
      <c r="B288" s="6"/>
      <c r="C288" s="6"/>
      <c r="D288" s="6"/>
      <c r="E288" s="6"/>
      <c r="F288" s="6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x14ac:dyDescent="0.3">
      <c r="A289" s="6" t="str">
        <f>IF(ISBLANK('Reconciliation Log'!V290)," ",('Reconciliation Log'!V290-'Reconciliation Log'!Q290))</f>
        <v xml:space="preserve"> </v>
      </c>
      <c r="B289" s="6"/>
      <c r="C289" s="6"/>
      <c r="D289" s="6"/>
      <c r="E289" s="6"/>
      <c r="F289" s="6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x14ac:dyDescent="0.3">
      <c r="A290" s="6" t="str">
        <f>IF(ISBLANK('Reconciliation Log'!V291)," ",('Reconciliation Log'!V291-'Reconciliation Log'!Q291))</f>
        <v xml:space="preserve"> </v>
      </c>
      <c r="B290" s="6"/>
      <c r="C290" s="6"/>
      <c r="D290" s="6"/>
      <c r="E290" s="6"/>
      <c r="F290" s="6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x14ac:dyDescent="0.3">
      <c r="A291" s="6" t="str">
        <f>IF(ISBLANK('Reconciliation Log'!V292)," ",('Reconciliation Log'!V292-'Reconciliation Log'!Q292))</f>
        <v xml:space="preserve"> </v>
      </c>
      <c r="B291" s="6"/>
      <c r="C291" s="6"/>
      <c r="D291" s="6"/>
      <c r="E291" s="6"/>
      <c r="F291" s="6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x14ac:dyDescent="0.3">
      <c r="A292" s="6" t="str">
        <f>IF(ISBLANK('Reconciliation Log'!V293)," ",('Reconciliation Log'!V293-'Reconciliation Log'!Q293))</f>
        <v xml:space="preserve"> </v>
      </c>
      <c r="B292" s="6"/>
      <c r="C292" s="6"/>
      <c r="D292" s="6"/>
      <c r="E292" s="6"/>
      <c r="F292" s="6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x14ac:dyDescent="0.3">
      <c r="A293" s="6" t="str">
        <f>IF(ISBLANK('Reconciliation Log'!V294)," ",('Reconciliation Log'!V294-'Reconciliation Log'!Q294))</f>
        <v xml:space="preserve"> </v>
      </c>
      <c r="B293" s="6"/>
      <c r="C293" s="6"/>
      <c r="D293" s="6"/>
      <c r="E293" s="6"/>
      <c r="F293" s="6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x14ac:dyDescent="0.3">
      <c r="A294" s="6" t="str">
        <f>IF(ISBLANK('Reconciliation Log'!V295)," ",('Reconciliation Log'!V295-'Reconciliation Log'!Q295))</f>
        <v xml:space="preserve"> </v>
      </c>
      <c r="B294" s="6"/>
      <c r="C294" s="6"/>
      <c r="D294" s="6"/>
      <c r="E294" s="6"/>
      <c r="F294" s="6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x14ac:dyDescent="0.3">
      <c r="A295" s="6" t="str">
        <f>IF(ISBLANK('Reconciliation Log'!V296)," ",('Reconciliation Log'!V296-'Reconciliation Log'!Q296))</f>
        <v xml:space="preserve"> </v>
      </c>
      <c r="B295" s="6"/>
      <c r="C295" s="6"/>
      <c r="D295" s="6"/>
      <c r="E295" s="6"/>
      <c r="F295" s="6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x14ac:dyDescent="0.3">
      <c r="A296" s="6" t="str">
        <f>IF(ISBLANK('Reconciliation Log'!V297)," ",('Reconciliation Log'!V297-'Reconciliation Log'!Q297))</f>
        <v xml:space="preserve"> </v>
      </c>
      <c r="B296" s="6"/>
      <c r="C296" s="6"/>
      <c r="D296" s="6"/>
      <c r="E296" s="6"/>
      <c r="F296" s="6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x14ac:dyDescent="0.3">
      <c r="A297" s="6" t="str">
        <f>IF(ISBLANK('Reconciliation Log'!V298)," ",('Reconciliation Log'!V298-'Reconciliation Log'!Q298))</f>
        <v xml:space="preserve"> </v>
      </c>
      <c r="B297" s="6"/>
      <c r="C297" s="6"/>
      <c r="D297" s="6"/>
      <c r="E297" s="6"/>
      <c r="F297" s="6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x14ac:dyDescent="0.3">
      <c r="A298" s="6" t="str">
        <f>IF(ISBLANK('Reconciliation Log'!V299)," ",('Reconciliation Log'!V299-'Reconciliation Log'!Q299))</f>
        <v xml:space="preserve"> </v>
      </c>
      <c r="B298" s="6"/>
      <c r="C298" s="6"/>
      <c r="D298" s="6"/>
      <c r="E298" s="6"/>
      <c r="F298" s="6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x14ac:dyDescent="0.3">
      <c r="A299" s="6" t="str">
        <f>IF(ISBLANK('Reconciliation Log'!V300)," ",('Reconciliation Log'!V300-'Reconciliation Log'!Q300))</f>
        <v xml:space="preserve"> </v>
      </c>
      <c r="B299" s="6"/>
      <c r="C299" s="6"/>
      <c r="D299" s="6"/>
      <c r="E299" s="6"/>
      <c r="F299" s="6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x14ac:dyDescent="0.3">
      <c r="A300" s="6" t="str">
        <f>IF(ISBLANK('Reconciliation Log'!V301)," ",('Reconciliation Log'!V301-'Reconciliation Log'!Q301))</f>
        <v xml:space="preserve"> </v>
      </c>
      <c r="B300" s="6"/>
      <c r="C300" s="6"/>
      <c r="D300" s="6"/>
      <c r="E300" s="6"/>
      <c r="F300" s="6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x14ac:dyDescent="0.3">
      <c r="A301" s="6" t="str">
        <f>IF(ISBLANK('Reconciliation Log'!V302)," ",('Reconciliation Log'!V302-'Reconciliation Log'!Q302))</f>
        <v xml:space="preserve"> </v>
      </c>
      <c r="B301" s="6"/>
      <c r="C301" s="6"/>
      <c r="D301" s="6"/>
      <c r="E301" s="6"/>
      <c r="F301" s="6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x14ac:dyDescent="0.3">
      <c r="A302" s="6" t="str">
        <f>IF(ISBLANK('Reconciliation Log'!V303)," ",('Reconciliation Log'!V303-'Reconciliation Log'!Q303))</f>
        <v xml:space="preserve"> </v>
      </c>
      <c r="B302" s="6"/>
      <c r="C302" s="6"/>
      <c r="D302" s="6"/>
      <c r="E302" s="6"/>
      <c r="F302" s="6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x14ac:dyDescent="0.3">
      <c r="A303" s="6" t="str">
        <f>IF(ISBLANK('Reconciliation Log'!V304)," ",('Reconciliation Log'!V304-'Reconciliation Log'!Q304))</f>
        <v xml:space="preserve"> </v>
      </c>
      <c r="B303" s="6"/>
      <c r="C303" s="6"/>
      <c r="D303" s="6"/>
      <c r="E303" s="6"/>
      <c r="F303" s="6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x14ac:dyDescent="0.3">
      <c r="A304" s="6" t="str">
        <f>IF(ISBLANK('Reconciliation Log'!V305)," ",('Reconciliation Log'!V305-'Reconciliation Log'!Q305))</f>
        <v xml:space="preserve"> </v>
      </c>
      <c r="B304" s="6"/>
      <c r="C304" s="6"/>
      <c r="D304" s="6"/>
      <c r="E304" s="6"/>
      <c r="F304" s="6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x14ac:dyDescent="0.3">
      <c r="A305" s="6" t="str">
        <f>IF(ISBLANK('Reconciliation Log'!V306)," ",('Reconciliation Log'!V306-'Reconciliation Log'!Q306))</f>
        <v xml:space="preserve"> </v>
      </c>
      <c r="B305" s="6"/>
      <c r="C305" s="6"/>
      <c r="D305" s="6"/>
      <c r="E305" s="6"/>
      <c r="F305" s="6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x14ac:dyDescent="0.3">
      <c r="A306" s="6" t="str">
        <f>IF(ISBLANK('Reconciliation Log'!V307)," ",('Reconciliation Log'!V307-'Reconciliation Log'!Q307))</f>
        <v xml:space="preserve"> </v>
      </c>
      <c r="B306" s="6"/>
      <c r="C306" s="6"/>
      <c r="D306" s="6"/>
      <c r="E306" s="6"/>
      <c r="F306" s="6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x14ac:dyDescent="0.3">
      <c r="A307" s="6" t="str">
        <f>IF(ISBLANK('Reconciliation Log'!V308)," ",('Reconciliation Log'!V308-'Reconciliation Log'!Q308))</f>
        <v xml:space="preserve"> </v>
      </c>
      <c r="B307" s="6"/>
      <c r="C307" s="6"/>
      <c r="D307" s="6"/>
      <c r="E307" s="6"/>
      <c r="F307" s="6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x14ac:dyDescent="0.3">
      <c r="A308" s="6" t="str">
        <f>IF(ISBLANK('Reconciliation Log'!V309)," ",('Reconciliation Log'!V309-'Reconciliation Log'!Q309))</f>
        <v xml:space="preserve"> </v>
      </c>
      <c r="B308" s="6"/>
      <c r="C308" s="6"/>
      <c r="D308" s="6"/>
      <c r="E308" s="6"/>
      <c r="F308" s="6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x14ac:dyDescent="0.3">
      <c r="A309" s="6" t="str">
        <f>IF(ISBLANK('Reconciliation Log'!V310)," ",('Reconciliation Log'!V310-'Reconciliation Log'!Q310))</f>
        <v xml:space="preserve"> </v>
      </c>
      <c r="B309" s="6"/>
      <c r="C309" s="6"/>
      <c r="D309" s="6"/>
      <c r="E309" s="6"/>
      <c r="F309" s="6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x14ac:dyDescent="0.3">
      <c r="A310" s="6" t="str">
        <f>IF(ISBLANK('Reconciliation Log'!V311)," ",('Reconciliation Log'!V311-'Reconciliation Log'!Q311))</f>
        <v xml:space="preserve"> </v>
      </c>
      <c r="B310" s="6"/>
      <c r="C310" s="6"/>
      <c r="D310" s="6"/>
      <c r="E310" s="6"/>
      <c r="F310" s="6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x14ac:dyDescent="0.3">
      <c r="A311" s="6" t="str">
        <f>IF(ISBLANK('Reconciliation Log'!V312)," ",('Reconciliation Log'!V312-'Reconciliation Log'!Q312))</f>
        <v xml:space="preserve"> </v>
      </c>
      <c r="B311" s="6"/>
      <c r="C311" s="6"/>
      <c r="D311" s="6"/>
      <c r="E311" s="6"/>
      <c r="F311" s="6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x14ac:dyDescent="0.3">
      <c r="A312" s="6" t="str">
        <f>IF(ISBLANK('Reconciliation Log'!V313)," ",('Reconciliation Log'!V313-'Reconciliation Log'!Q313))</f>
        <v xml:space="preserve"> </v>
      </c>
      <c r="B312" s="6"/>
      <c r="C312" s="6"/>
      <c r="D312" s="6"/>
      <c r="E312" s="6"/>
      <c r="F312" s="6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x14ac:dyDescent="0.3">
      <c r="A313" s="6" t="str">
        <f>IF(ISBLANK('Reconciliation Log'!V314)," ",('Reconciliation Log'!V314-'Reconciliation Log'!Q314))</f>
        <v xml:space="preserve"> </v>
      </c>
      <c r="B313" s="6"/>
      <c r="C313" s="6"/>
      <c r="D313" s="6"/>
      <c r="E313" s="6"/>
      <c r="F313" s="6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x14ac:dyDescent="0.3">
      <c r="A314" s="6" t="str">
        <f>IF(ISBLANK('Reconciliation Log'!V315)," ",('Reconciliation Log'!V315-'Reconciliation Log'!Q315))</f>
        <v xml:space="preserve"> </v>
      </c>
      <c r="B314" s="6"/>
      <c r="C314" s="6"/>
      <c r="D314" s="6"/>
      <c r="E314" s="6"/>
      <c r="F314" s="6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x14ac:dyDescent="0.3">
      <c r="A315" s="6" t="str">
        <f>IF(ISBLANK('Reconciliation Log'!V316)," ",('Reconciliation Log'!V316-'Reconciliation Log'!Q316))</f>
        <v xml:space="preserve"> </v>
      </c>
      <c r="B315" s="6"/>
      <c r="C315" s="6"/>
      <c r="D315" s="6"/>
      <c r="E315" s="6"/>
      <c r="F315" s="6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x14ac:dyDescent="0.3">
      <c r="A316" s="6" t="str">
        <f>IF(ISBLANK('Reconciliation Log'!V317)," ",('Reconciliation Log'!V317-'Reconciliation Log'!Q317))</f>
        <v xml:space="preserve"> </v>
      </c>
      <c r="B316" s="6"/>
      <c r="C316" s="6"/>
      <c r="D316" s="6"/>
      <c r="E316" s="6"/>
      <c r="F316" s="6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x14ac:dyDescent="0.3">
      <c r="A317" s="6" t="str">
        <f>IF(ISBLANK('Reconciliation Log'!V318)," ",('Reconciliation Log'!V318-'Reconciliation Log'!Q318))</f>
        <v xml:space="preserve"> </v>
      </c>
      <c r="B317" s="6"/>
      <c r="C317" s="6"/>
      <c r="D317" s="6"/>
      <c r="E317" s="6"/>
      <c r="F317" s="6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x14ac:dyDescent="0.3">
      <c r="A318" s="6" t="str">
        <f>IF(ISBLANK('Reconciliation Log'!V319)," ",('Reconciliation Log'!V319-'Reconciliation Log'!Q319))</f>
        <v xml:space="preserve"> </v>
      </c>
      <c r="B318" s="6"/>
      <c r="C318" s="6"/>
      <c r="D318" s="6"/>
      <c r="E318" s="6"/>
      <c r="F318" s="6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x14ac:dyDescent="0.3">
      <c r="A319" s="6" t="str">
        <f>IF(ISBLANK('Reconciliation Log'!V320)," ",('Reconciliation Log'!V320-'Reconciliation Log'!Q320))</f>
        <v xml:space="preserve"> </v>
      </c>
      <c r="B319" s="6"/>
      <c r="C319" s="6"/>
      <c r="D319" s="6"/>
      <c r="E319" s="6"/>
      <c r="F319" s="6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x14ac:dyDescent="0.3">
      <c r="A320" s="6" t="str">
        <f>IF(ISBLANK('Reconciliation Log'!V321)," ",('Reconciliation Log'!V321-'Reconciliation Log'!Q321))</f>
        <v xml:space="preserve"> </v>
      </c>
      <c r="B320" s="6"/>
      <c r="C320" s="6"/>
      <c r="D320" s="6"/>
      <c r="E320" s="6"/>
      <c r="F320" s="6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x14ac:dyDescent="0.3">
      <c r="A321" s="6" t="str">
        <f>IF(ISBLANK('Reconciliation Log'!V322)," ",('Reconciliation Log'!V322-'Reconciliation Log'!Q322))</f>
        <v xml:space="preserve"> </v>
      </c>
      <c r="B321" s="6"/>
      <c r="C321" s="6"/>
      <c r="D321" s="6"/>
      <c r="E321" s="6"/>
      <c r="F321" s="6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x14ac:dyDescent="0.3">
      <c r="A322" s="6" t="str">
        <f>IF(ISBLANK('Reconciliation Log'!V323)," ",('Reconciliation Log'!V323-'Reconciliation Log'!Q323))</f>
        <v xml:space="preserve"> </v>
      </c>
      <c r="B322" s="6"/>
      <c r="C322" s="6"/>
      <c r="D322" s="6"/>
      <c r="E322" s="6"/>
      <c r="F322" s="6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x14ac:dyDescent="0.3">
      <c r="A323" s="6" t="str">
        <f>IF(ISBLANK('Reconciliation Log'!V324)," ",('Reconciliation Log'!V324-'Reconciliation Log'!Q324))</f>
        <v xml:space="preserve"> </v>
      </c>
      <c r="B323" s="6"/>
      <c r="C323" s="6"/>
      <c r="D323" s="6"/>
      <c r="E323" s="6"/>
      <c r="F323" s="6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x14ac:dyDescent="0.3">
      <c r="A324" s="6" t="str">
        <f>IF(ISBLANK('Reconciliation Log'!V325)," ",('Reconciliation Log'!V325-'Reconciliation Log'!Q325))</f>
        <v xml:space="preserve"> </v>
      </c>
      <c r="B324" s="6"/>
      <c r="C324" s="6"/>
      <c r="D324" s="6"/>
      <c r="E324" s="6"/>
      <c r="F324" s="6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x14ac:dyDescent="0.3">
      <c r="A325" s="6" t="str">
        <f>IF(ISBLANK('Reconciliation Log'!V326)," ",('Reconciliation Log'!V326-'Reconciliation Log'!Q326))</f>
        <v xml:space="preserve"> </v>
      </c>
      <c r="B325" s="6"/>
      <c r="C325" s="6"/>
      <c r="D325" s="6"/>
      <c r="E325" s="6"/>
      <c r="F325" s="6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x14ac:dyDescent="0.3">
      <c r="A326" s="6" t="str">
        <f>IF(ISBLANK('Reconciliation Log'!V327)," ",('Reconciliation Log'!V327-'Reconciliation Log'!Q327))</f>
        <v xml:space="preserve"> </v>
      </c>
      <c r="B326" s="6"/>
      <c r="C326" s="6"/>
      <c r="D326" s="6"/>
      <c r="E326" s="6"/>
      <c r="F326" s="6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x14ac:dyDescent="0.3">
      <c r="A327" s="6" t="str">
        <f>IF(ISBLANK('Reconciliation Log'!V328)," ",('Reconciliation Log'!V328-'Reconciliation Log'!Q328))</f>
        <v xml:space="preserve"> </v>
      </c>
      <c r="B327" s="6"/>
      <c r="C327" s="6"/>
      <c r="D327" s="6"/>
      <c r="E327" s="6"/>
      <c r="F327" s="6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x14ac:dyDescent="0.3">
      <c r="A328" s="6" t="str">
        <f>IF(ISBLANK('Reconciliation Log'!V329)," ",('Reconciliation Log'!V329-'Reconciliation Log'!Q329))</f>
        <v xml:space="preserve"> </v>
      </c>
      <c r="B328" s="6"/>
      <c r="C328" s="6"/>
      <c r="D328" s="6"/>
      <c r="E328" s="6"/>
      <c r="F328" s="6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x14ac:dyDescent="0.3">
      <c r="A329" s="6" t="str">
        <f>IF(ISBLANK('Reconciliation Log'!V330)," ",('Reconciliation Log'!V330-'Reconciliation Log'!Q330))</f>
        <v xml:space="preserve"> </v>
      </c>
      <c r="B329" s="6"/>
      <c r="C329" s="6"/>
      <c r="D329" s="6"/>
      <c r="E329" s="6"/>
      <c r="F329" s="6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x14ac:dyDescent="0.3">
      <c r="A330" s="6" t="str">
        <f>IF(ISBLANK('Reconciliation Log'!V331)," ",('Reconciliation Log'!V331-'Reconciliation Log'!Q331))</f>
        <v xml:space="preserve"> </v>
      </c>
      <c r="B330" s="6"/>
      <c r="C330" s="6"/>
      <c r="D330" s="6"/>
      <c r="E330" s="6"/>
      <c r="F330" s="6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x14ac:dyDescent="0.3">
      <c r="A331" s="6" t="str">
        <f>IF(ISBLANK('Reconciliation Log'!V332)," ",('Reconciliation Log'!V332-'Reconciliation Log'!Q332))</f>
        <v xml:space="preserve"> </v>
      </c>
      <c r="B331" s="6"/>
      <c r="C331" s="6"/>
      <c r="D331" s="6"/>
      <c r="E331" s="6"/>
      <c r="F331" s="6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x14ac:dyDescent="0.3">
      <c r="A332" s="6" t="str">
        <f>IF(ISBLANK('Reconciliation Log'!V333)," ",('Reconciliation Log'!V333-'Reconciliation Log'!Q333))</f>
        <v xml:space="preserve"> </v>
      </c>
      <c r="B332" s="6"/>
      <c r="C332" s="6"/>
      <c r="D332" s="6"/>
      <c r="E332" s="6"/>
      <c r="F332" s="6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x14ac:dyDescent="0.3">
      <c r="A333" s="6" t="str">
        <f>IF(ISBLANK('Reconciliation Log'!V334)," ",('Reconciliation Log'!V334-'Reconciliation Log'!Q334))</f>
        <v xml:space="preserve"> </v>
      </c>
      <c r="B333" s="6"/>
      <c r="C333" s="6"/>
      <c r="D333" s="6"/>
      <c r="E333" s="6"/>
      <c r="F333" s="6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x14ac:dyDescent="0.3">
      <c r="A334" s="6" t="str">
        <f>IF(ISBLANK('Reconciliation Log'!V335)," ",('Reconciliation Log'!V335-'Reconciliation Log'!Q335))</f>
        <v xml:space="preserve"> </v>
      </c>
      <c r="B334" s="6"/>
      <c r="C334" s="6"/>
      <c r="D334" s="6"/>
      <c r="E334" s="6"/>
      <c r="F334" s="6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x14ac:dyDescent="0.3">
      <c r="A335" s="6" t="str">
        <f>IF(ISBLANK('Reconciliation Log'!V336)," ",('Reconciliation Log'!V336-'Reconciliation Log'!Q336))</f>
        <v xml:space="preserve"> </v>
      </c>
      <c r="B335" s="6"/>
      <c r="C335" s="6"/>
      <c r="D335" s="6"/>
      <c r="E335" s="6"/>
      <c r="F335" s="6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x14ac:dyDescent="0.3">
      <c r="A336" s="6" t="str">
        <f>IF(ISBLANK('Reconciliation Log'!V337)," ",('Reconciliation Log'!V337-'Reconciliation Log'!Q337))</f>
        <v xml:space="preserve"> </v>
      </c>
      <c r="B336" s="6"/>
      <c r="C336" s="6"/>
      <c r="D336" s="6"/>
      <c r="E336" s="6"/>
      <c r="F336" s="6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x14ac:dyDescent="0.3">
      <c r="A337" s="6" t="str">
        <f>IF(ISBLANK('Reconciliation Log'!V338)," ",('Reconciliation Log'!V338-'Reconciliation Log'!Q338))</f>
        <v xml:space="preserve"> </v>
      </c>
      <c r="B337" s="6"/>
      <c r="C337" s="6"/>
      <c r="D337" s="6"/>
      <c r="E337" s="6"/>
      <c r="F337" s="6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x14ac:dyDescent="0.3">
      <c r="A338" s="6" t="str">
        <f>IF(ISBLANK('Reconciliation Log'!V339)," ",('Reconciliation Log'!V339-'Reconciliation Log'!Q339))</f>
        <v xml:space="preserve"> </v>
      </c>
      <c r="B338" s="6"/>
      <c r="C338" s="6"/>
      <c r="D338" s="6"/>
      <c r="E338" s="6"/>
      <c r="F338" s="6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x14ac:dyDescent="0.3">
      <c r="A339" s="6" t="str">
        <f>IF(ISBLANK('Reconciliation Log'!V340)," ",('Reconciliation Log'!V340-'Reconciliation Log'!Q340))</f>
        <v xml:space="preserve"> </v>
      </c>
      <c r="B339" s="6"/>
      <c r="C339" s="6"/>
      <c r="D339" s="6"/>
      <c r="E339" s="6"/>
      <c r="F339" s="6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x14ac:dyDescent="0.3">
      <c r="A340" s="6" t="str">
        <f>IF(ISBLANK('Reconciliation Log'!V341)," ",('Reconciliation Log'!V341-'Reconciliation Log'!Q341))</f>
        <v xml:space="preserve"> </v>
      </c>
      <c r="B340" s="6"/>
      <c r="C340" s="6"/>
      <c r="D340" s="6"/>
      <c r="E340" s="6"/>
      <c r="F340" s="6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x14ac:dyDescent="0.3">
      <c r="A341" s="6" t="str">
        <f>IF(ISBLANK('Reconciliation Log'!V342)," ",('Reconciliation Log'!V342-'Reconciliation Log'!Q342))</f>
        <v xml:space="preserve"> </v>
      </c>
      <c r="B341" s="6"/>
      <c r="C341" s="6"/>
      <c r="D341" s="6"/>
      <c r="E341" s="6"/>
      <c r="F341" s="6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x14ac:dyDescent="0.3">
      <c r="A342" s="6" t="str">
        <f>IF(ISBLANK('Reconciliation Log'!V343)," ",('Reconciliation Log'!V343-'Reconciliation Log'!Q343))</f>
        <v xml:space="preserve"> </v>
      </c>
      <c r="B342" s="6"/>
      <c r="C342" s="6"/>
      <c r="D342" s="6"/>
      <c r="E342" s="6"/>
      <c r="F342" s="6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x14ac:dyDescent="0.3">
      <c r="A343" s="6" t="str">
        <f>IF(ISBLANK('Reconciliation Log'!V344)," ",('Reconciliation Log'!V344-'Reconciliation Log'!Q344))</f>
        <v xml:space="preserve"> </v>
      </c>
      <c r="B343" s="6"/>
      <c r="C343" s="6"/>
      <c r="D343" s="6"/>
      <c r="E343" s="6"/>
      <c r="F343" s="6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x14ac:dyDescent="0.3">
      <c r="A344" s="6" t="str">
        <f>IF(ISBLANK('Reconciliation Log'!V345)," ",('Reconciliation Log'!V345-'Reconciliation Log'!Q345))</f>
        <v xml:space="preserve"> </v>
      </c>
      <c r="B344" s="6"/>
      <c r="C344" s="6"/>
      <c r="D344" s="6"/>
      <c r="E344" s="6"/>
      <c r="F344" s="6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x14ac:dyDescent="0.3">
      <c r="A345" s="6" t="str">
        <f>IF(ISBLANK('Reconciliation Log'!V346)," ",('Reconciliation Log'!V346-'Reconciliation Log'!Q346))</f>
        <v xml:space="preserve"> </v>
      </c>
      <c r="B345" s="6"/>
      <c r="C345" s="6"/>
      <c r="D345" s="6"/>
      <c r="E345" s="6"/>
      <c r="F345" s="6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x14ac:dyDescent="0.3">
      <c r="A346" s="6" t="str">
        <f>IF(ISBLANK('Reconciliation Log'!V347)," ",('Reconciliation Log'!V347-'Reconciliation Log'!Q347))</f>
        <v xml:space="preserve"> </v>
      </c>
      <c r="B346" s="6"/>
      <c r="C346" s="6"/>
      <c r="D346" s="6"/>
      <c r="E346" s="6"/>
      <c r="F346" s="6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x14ac:dyDescent="0.3">
      <c r="A347" s="6" t="str">
        <f>IF(ISBLANK('Reconciliation Log'!V348)," ",('Reconciliation Log'!V348-'Reconciliation Log'!Q348))</f>
        <v xml:space="preserve"> </v>
      </c>
      <c r="B347" s="6"/>
      <c r="C347" s="6"/>
      <c r="D347" s="6"/>
      <c r="E347" s="6"/>
      <c r="F347" s="6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x14ac:dyDescent="0.3">
      <c r="A348" s="6" t="str">
        <f>IF(ISBLANK('Reconciliation Log'!V349)," ",('Reconciliation Log'!V349-'Reconciliation Log'!Q349))</f>
        <v xml:space="preserve"> </v>
      </c>
      <c r="B348" s="6"/>
      <c r="C348" s="6"/>
      <c r="D348" s="6"/>
      <c r="E348" s="6"/>
      <c r="F348" s="6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x14ac:dyDescent="0.3">
      <c r="A349" s="6" t="str">
        <f>IF(ISBLANK('Reconciliation Log'!V350)," ",('Reconciliation Log'!V350-'Reconciliation Log'!Q350))</f>
        <v xml:space="preserve"> </v>
      </c>
      <c r="B349" s="6"/>
      <c r="C349" s="6"/>
      <c r="D349" s="6"/>
      <c r="E349" s="6"/>
      <c r="F349" s="6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x14ac:dyDescent="0.3">
      <c r="A350" s="6" t="str">
        <f>IF(ISBLANK('Reconciliation Log'!V351)," ",('Reconciliation Log'!V351-'Reconciliation Log'!Q351))</f>
        <v xml:space="preserve"> </v>
      </c>
      <c r="B350" s="6"/>
      <c r="C350" s="6"/>
      <c r="D350" s="6"/>
      <c r="E350" s="6"/>
      <c r="F350" s="6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x14ac:dyDescent="0.3">
      <c r="A351" s="6"/>
    </row>
    <row r="352" spans="1:21" x14ac:dyDescent="0.3">
      <c r="A352" s="6"/>
    </row>
  </sheetData>
  <mergeCells count="28">
    <mergeCell ref="A1:S1"/>
    <mergeCell ref="A2:S2"/>
    <mergeCell ref="A3:S3"/>
    <mergeCell ref="A4:S4"/>
    <mergeCell ref="C26:F27"/>
    <mergeCell ref="G26:G27"/>
    <mergeCell ref="I8:M9"/>
    <mergeCell ref="I10:M10"/>
    <mergeCell ref="O5:R5"/>
    <mergeCell ref="C5:F5"/>
    <mergeCell ref="I12:M13"/>
    <mergeCell ref="I20:L21"/>
    <mergeCell ref="M20:M21"/>
    <mergeCell ref="O26:R27"/>
    <mergeCell ref="I14:M14"/>
    <mergeCell ref="I5:M5"/>
    <mergeCell ref="I6:M6"/>
    <mergeCell ref="S26:S27"/>
    <mergeCell ref="O22:O24"/>
    <mergeCell ref="S22:S24"/>
    <mergeCell ref="R22:R24"/>
    <mergeCell ref="Q22:Q24"/>
    <mergeCell ref="P22:P24"/>
    <mergeCell ref="I16:I18"/>
    <mergeCell ref="M16:M18"/>
    <mergeCell ref="L16:L18"/>
    <mergeCell ref="K16:K18"/>
    <mergeCell ref="J16:J1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D2527719-5B81-4126-894A-C3E0E74B5241}"/>
</file>

<file path=customXml/itemProps2.xml><?xml version="1.0" encoding="utf-8"?>
<ds:datastoreItem xmlns:ds="http://schemas.openxmlformats.org/officeDocument/2006/customXml" ds:itemID="{FFCEB81B-C9AE-4D86-A04C-DEA4387FDB46}"/>
</file>

<file path=customXml/itemProps3.xml><?xml version="1.0" encoding="utf-8"?>
<ds:datastoreItem xmlns:ds="http://schemas.openxmlformats.org/officeDocument/2006/customXml" ds:itemID="{0E502150-B12A-4E7D-94C5-43AE00E6B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Instructions</vt:lpstr>
      <vt:lpstr>Reconciliation Log</vt:lpstr>
      <vt:lpstr>Results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Katharine J</dc:creator>
  <cp:lastModifiedBy>Hale, Coleman M</cp:lastModifiedBy>
  <cp:lastPrinted>2019-05-29T18:47:50Z</cp:lastPrinted>
  <dcterms:created xsi:type="dcterms:W3CDTF">2019-05-29T17:33:25Z</dcterms:created>
  <dcterms:modified xsi:type="dcterms:W3CDTF">2022-05-04T13:44:46Z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