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williams3\Desktop\Allocations\"/>
    </mc:Choice>
  </mc:AlternateContent>
  <bookViews>
    <workbookView xWindow="0" yWindow="0" windowWidth="12816" windowHeight="6972"/>
  </bookViews>
  <sheets>
    <sheet name="SADC Funding Authorization" sheetId="1" r:id="rId1"/>
  </sheets>
  <definedNames>
    <definedName name="_xlnm.Print_Area" localSheetId="0">'SADC Funding Authorization'!$A$1:$L$112</definedName>
    <definedName name="_xlnm.Print_Titles" localSheetId="0">'SADC Funding Authorization'!$1:$11</definedName>
  </definedNames>
  <calcPr calcId="171027"/>
</workbook>
</file>

<file path=xl/calcChain.xml><?xml version="1.0" encoding="utf-8"?>
<calcChain xmlns="http://schemas.openxmlformats.org/spreadsheetml/2006/main">
  <c r="C112" i="1" l="1"/>
  <c r="E70" i="1" l="1"/>
  <c r="D70" i="1" s="1"/>
  <c r="E69" i="1"/>
  <c r="D69" i="1" s="1"/>
  <c r="E68" i="1"/>
  <c r="D68" i="1" s="1"/>
  <c r="E65" i="1"/>
  <c r="D65" i="1" s="1"/>
  <c r="E63" i="1"/>
  <c r="D63" i="1" s="1"/>
  <c r="E59" i="1"/>
  <c r="D59" i="1" s="1"/>
  <c r="E58" i="1"/>
  <c r="D58" i="1" s="1"/>
  <c r="E51" i="1"/>
  <c r="D51" i="1" s="1"/>
  <c r="E49" i="1"/>
  <c r="E48" i="1"/>
  <c r="E47" i="1"/>
  <c r="D47" i="1" s="1"/>
  <c r="E44" i="1"/>
  <c r="D44" i="1" s="1"/>
  <c r="E42" i="1"/>
  <c r="D42" i="1" s="1"/>
  <c r="E41" i="1"/>
  <c r="D41" i="1" s="1"/>
  <c r="E39" i="1"/>
  <c r="D39" i="1" s="1"/>
  <c r="E38" i="1"/>
  <c r="D38" i="1" s="1"/>
  <c r="E36" i="1"/>
  <c r="D36" i="1" s="1"/>
  <c r="E33" i="1"/>
  <c r="D33" i="1" s="1"/>
  <c r="E31" i="1"/>
  <c r="D31" i="1" s="1"/>
  <c r="E30" i="1"/>
  <c r="D30" i="1" s="1"/>
  <c r="E28" i="1"/>
  <c r="D28" i="1" s="1"/>
  <c r="E27" i="1"/>
  <c r="D27" i="1" s="1"/>
  <c r="E26" i="1"/>
  <c r="D26" i="1" s="1"/>
  <c r="E21" i="1"/>
  <c r="D21" i="1" s="1"/>
  <c r="E20" i="1"/>
  <c r="E19" i="1"/>
  <c r="E18" i="1"/>
  <c r="D18" i="1" s="1"/>
  <c r="E17" i="1"/>
  <c r="D17" i="1" s="1"/>
  <c r="E15" i="1"/>
  <c r="E14" i="1"/>
  <c r="D20" i="1"/>
  <c r="D19" i="1"/>
  <c r="E93" i="1"/>
  <c r="D93" i="1" s="1"/>
  <c r="E90" i="1"/>
  <c r="D90" i="1" s="1"/>
  <c r="E89" i="1"/>
  <c r="D89" i="1" s="1"/>
  <c r="E88" i="1"/>
  <c r="D88" i="1" s="1"/>
  <c r="E83" i="1"/>
  <c r="D83" i="1" s="1"/>
  <c r="E80" i="1"/>
  <c r="D80" i="1" s="1"/>
  <c r="E78" i="1"/>
  <c r="D78" i="1" s="1"/>
  <c r="E74" i="1"/>
  <c r="D74" i="1" s="1"/>
  <c r="E73" i="1"/>
  <c r="D73" i="1" s="1"/>
  <c r="E72" i="1"/>
  <c r="D72" i="1" s="1"/>
  <c r="E111" i="1"/>
  <c r="D111" i="1" s="1"/>
  <c r="E110" i="1"/>
  <c r="D110" i="1" s="1"/>
  <c r="E109" i="1"/>
  <c r="D109" i="1" s="1"/>
  <c r="E108" i="1"/>
  <c r="D108" i="1" s="1"/>
  <c r="E107" i="1"/>
  <c r="D107" i="1" s="1"/>
  <c r="E106" i="1"/>
  <c r="D106" i="1" s="1"/>
  <c r="E105" i="1"/>
  <c r="D105" i="1" s="1"/>
  <c r="E104" i="1"/>
  <c r="D104" i="1" s="1"/>
  <c r="E103" i="1"/>
  <c r="D103" i="1" s="1"/>
  <c r="E102" i="1"/>
  <c r="D102" i="1" s="1"/>
  <c r="E101" i="1"/>
  <c r="D101" i="1" s="1"/>
  <c r="E100" i="1"/>
  <c r="D100" i="1" s="1"/>
  <c r="E99" i="1"/>
  <c r="D99" i="1" s="1"/>
  <c r="E98" i="1"/>
  <c r="D98" i="1" s="1"/>
  <c r="E97" i="1"/>
  <c r="D97" i="1" s="1"/>
  <c r="E96" i="1"/>
  <c r="D96" i="1" s="1"/>
  <c r="E95" i="1"/>
  <c r="D95" i="1" s="1"/>
  <c r="E94" i="1"/>
  <c r="D94" i="1" s="1"/>
  <c r="E92" i="1"/>
  <c r="D92" i="1" s="1"/>
  <c r="E91" i="1"/>
  <c r="D91" i="1" s="1"/>
  <c r="E87" i="1"/>
  <c r="D87" i="1" s="1"/>
  <c r="E86" i="1"/>
  <c r="D86" i="1" s="1"/>
  <c r="E85" i="1"/>
  <c r="D85" i="1" s="1"/>
  <c r="E84" i="1"/>
  <c r="D84" i="1" s="1"/>
  <c r="E82" i="1"/>
  <c r="D82" i="1" s="1"/>
  <c r="E81" i="1"/>
  <c r="D81" i="1" s="1"/>
  <c r="E79" i="1"/>
  <c r="D79" i="1" s="1"/>
  <c r="E77" i="1"/>
  <c r="D77" i="1" s="1"/>
  <c r="E76" i="1"/>
  <c r="D76" i="1" s="1"/>
  <c r="E75" i="1"/>
  <c r="D75" i="1" s="1"/>
  <c r="E71" i="1"/>
  <c r="D71" i="1" s="1"/>
  <c r="E67" i="1"/>
  <c r="D67" i="1" s="1"/>
  <c r="E66" i="1"/>
  <c r="D66" i="1" s="1"/>
  <c r="E64" i="1"/>
  <c r="D64" i="1" s="1"/>
  <c r="E62" i="1"/>
  <c r="D62" i="1" s="1"/>
  <c r="E61" i="1"/>
  <c r="D61" i="1" s="1"/>
  <c r="E60" i="1"/>
  <c r="D60" i="1" s="1"/>
  <c r="E57" i="1"/>
  <c r="D57" i="1" s="1"/>
  <c r="E56" i="1"/>
  <c r="D56" i="1" s="1"/>
  <c r="E55" i="1"/>
  <c r="D55" i="1" s="1"/>
  <c r="E54" i="1"/>
  <c r="D54" i="1" s="1"/>
  <c r="E53" i="1"/>
  <c r="D53" i="1" s="1"/>
  <c r="E52" i="1"/>
  <c r="D52" i="1" s="1"/>
  <c r="E50" i="1"/>
  <c r="D50" i="1" s="1"/>
  <c r="E46" i="1"/>
  <c r="D46" i="1" s="1"/>
  <c r="E45" i="1"/>
  <c r="D45" i="1" s="1"/>
  <c r="E43" i="1"/>
  <c r="D43" i="1" s="1"/>
  <c r="E40" i="1"/>
  <c r="D40" i="1" s="1"/>
  <c r="E37" i="1"/>
  <c r="D37" i="1" s="1"/>
  <c r="E35" i="1"/>
  <c r="D35" i="1" s="1"/>
  <c r="E34" i="1"/>
  <c r="D34" i="1" s="1"/>
  <c r="E32" i="1"/>
  <c r="D32" i="1" s="1"/>
  <c r="E29" i="1"/>
  <c r="E13" i="1"/>
  <c r="D13" i="1" s="1"/>
  <c r="E16" i="1"/>
  <c r="D16" i="1" s="1"/>
  <c r="E22" i="1"/>
  <c r="D22" i="1" s="1"/>
  <c r="E23" i="1"/>
  <c r="D23" i="1" s="1"/>
  <c r="E24" i="1"/>
  <c r="D24" i="1" s="1"/>
  <c r="E25" i="1"/>
  <c r="D25" i="1" s="1"/>
  <c r="D49" i="1"/>
  <c r="D48" i="1"/>
  <c r="D29" i="1"/>
  <c r="E12" i="1"/>
  <c r="D12" i="1" s="1"/>
  <c r="E112" i="1" l="1"/>
  <c r="J111" i="1"/>
  <c r="I111" i="1"/>
  <c r="H111" i="1"/>
  <c r="F111" i="1"/>
  <c r="G111" i="1" s="1"/>
  <c r="J110" i="1"/>
  <c r="I110" i="1"/>
  <c r="H110" i="1"/>
  <c r="F110" i="1"/>
  <c r="G110" i="1" s="1"/>
  <c r="J109" i="1"/>
  <c r="I109" i="1"/>
  <c r="H109" i="1"/>
  <c r="F109" i="1"/>
  <c r="G109" i="1" s="1"/>
  <c r="J108" i="1"/>
  <c r="I108" i="1"/>
  <c r="H108" i="1"/>
  <c r="F108" i="1"/>
  <c r="G108" i="1" s="1"/>
  <c r="J107" i="1"/>
  <c r="I107" i="1"/>
  <c r="H107" i="1"/>
  <c r="F107" i="1"/>
  <c r="G107" i="1" s="1"/>
  <c r="J106" i="1"/>
  <c r="I106" i="1"/>
  <c r="H106" i="1"/>
  <c r="F106" i="1"/>
  <c r="G106" i="1" s="1"/>
  <c r="J105" i="1"/>
  <c r="I105" i="1"/>
  <c r="H105" i="1"/>
  <c r="F105" i="1"/>
  <c r="G105" i="1" s="1"/>
  <c r="J104" i="1"/>
  <c r="I104" i="1"/>
  <c r="H104" i="1"/>
  <c r="F104" i="1"/>
  <c r="G104" i="1" s="1"/>
  <c r="J103" i="1"/>
  <c r="I103" i="1"/>
  <c r="H103" i="1"/>
  <c r="F103" i="1"/>
  <c r="G103" i="1" s="1"/>
  <c r="J102" i="1"/>
  <c r="I102" i="1"/>
  <c r="H102" i="1"/>
  <c r="F102" i="1"/>
  <c r="G102" i="1" s="1"/>
  <c r="J101" i="1"/>
  <c r="I101" i="1"/>
  <c r="H101" i="1"/>
  <c r="F101" i="1"/>
  <c r="G101" i="1" s="1"/>
  <c r="J100" i="1"/>
  <c r="I100" i="1"/>
  <c r="H100" i="1"/>
  <c r="F100" i="1"/>
  <c r="G100" i="1" s="1"/>
  <c r="J99" i="1"/>
  <c r="I99" i="1"/>
  <c r="H99" i="1"/>
  <c r="F99" i="1"/>
  <c r="G99" i="1" s="1"/>
  <c r="J98" i="1"/>
  <c r="I98" i="1"/>
  <c r="H98" i="1"/>
  <c r="F98" i="1"/>
  <c r="G98" i="1" s="1"/>
  <c r="J97" i="1"/>
  <c r="I97" i="1"/>
  <c r="H97" i="1"/>
  <c r="F97" i="1"/>
  <c r="G97" i="1" s="1"/>
  <c r="J96" i="1"/>
  <c r="I96" i="1"/>
  <c r="H96" i="1"/>
  <c r="F96" i="1"/>
  <c r="G96" i="1" s="1"/>
  <c r="J95" i="1"/>
  <c r="I95" i="1"/>
  <c r="H95" i="1"/>
  <c r="F95" i="1"/>
  <c r="G95" i="1" s="1"/>
  <c r="J94" i="1"/>
  <c r="I94" i="1"/>
  <c r="H94" i="1"/>
  <c r="F94" i="1"/>
  <c r="G94" i="1" s="1"/>
  <c r="J93" i="1"/>
  <c r="I93" i="1"/>
  <c r="H93" i="1"/>
  <c r="F93" i="1"/>
  <c r="G93" i="1" s="1"/>
  <c r="J92" i="1"/>
  <c r="I92" i="1"/>
  <c r="H92" i="1"/>
  <c r="F92" i="1"/>
  <c r="G92" i="1" s="1"/>
  <c r="J91" i="1"/>
  <c r="I91" i="1"/>
  <c r="H91" i="1"/>
  <c r="F91" i="1"/>
  <c r="G91" i="1" s="1"/>
  <c r="J90" i="1"/>
  <c r="I90" i="1"/>
  <c r="H90" i="1"/>
  <c r="F90" i="1"/>
  <c r="G90" i="1" s="1"/>
  <c r="J89" i="1"/>
  <c r="I89" i="1"/>
  <c r="H89" i="1"/>
  <c r="F89" i="1"/>
  <c r="G89" i="1" s="1"/>
  <c r="J88" i="1"/>
  <c r="I88" i="1"/>
  <c r="H88" i="1"/>
  <c r="F88" i="1"/>
  <c r="G88" i="1" s="1"/>
  <c r="J87" i="1"/>
  <c r="I87" i="1"/>
  <c r="H87" i="1"/>
  <c r="F87" i="1"/>
  <c r="G87" i="1" s="1"/>
  <c r="J86" i="1"/>
  <c r="I86" i="1"/>
  <c r="H86" i="1"/>
  <c r="F86" i="1"/>
  <c r="G86" i="1" s="1"/>
  <c r="J85" i="1"/>
  <c r="I85" i="1"/>
  <c r="H85" i="1"/>
  <c r="F85" i="1"/>
  <c r="G85" i="1" s="1"/>
  <c r="J84" i="1"/>
  <c r="I84" i="1"/>
  <c r="H84" i="1"/>
  <c r="F84" i="1"/>
  <c r="G84" i="1" s="1"/>
  <c r="J83" i="1"/>
  <c r="I83" i="1"/>
  <c r="H83" i="1"/>
  <c r="F83" i="1"/>
  <c r="G83" i="1" s="1"/>
  <c r="J82" i="1"/>
  <c r="I82" i="1"/>
  <c r="H82" i="1"/>
  <c r="F82" i="1"/>
  <c r="G82" i="1" s="1"/>
  <c r="J81" i="1"/>
  <c r="I81" i="1"/>
  <c r="H81" i="1"/>
  <c r="F81" i="1"/>
  <c r="G81" i="1" s="1"/>
  <c r="J80" i="1"/>
  <c r="I80" i="1"/>
  <c r="H80" i="1"/>
  <c r="F80" i="1"/>
  <c r="G80" i="1" s="1"/>
  <c r="J79" i="1"/>
  <c r="I79" i="1"/>
  <c r="H79" i="1"/>
  <c r="F79" i="1"/>
  <c r="G79" i="1" s="1"/>
  <c r="J78" i="1"/>
  <c r="I78" i="1"/>
  <c r="H78" i="1"/>
  <c r="F78" i="1"/>
  <c r="G78" i="1" s="1"/>
  <c r="J77" i="1"/>
  <c r="I77" i="1"/>
  <c r="H77" i="1"/>
  <c r="F77" i="1"/>
  <c r="G77" i="1" s="1"/>
  <c r="J76" i="1"/>
  <c r="I76" i="1"/>
  <c r="H76" i="1"/>
  <c r="F76" i="1"/>
  <c r="G76" i="1" s="1"/>
  <c r="J75" i="1"/>
  <c r="I75" i="1"/>
  <c r="H75" i="1"/>
  <c r="F75" i="1"/>
  <c r="G75" i="1" s="1"/>
  <c r="J74" i="1"/>
  <c r="I74" i="1"/>
  <c r="H74" i="1"/>
  <c r="F74" i="1"/>
  <c r="G74" i="1" s="1"/>
  <c r="J73" i="1"/>
  <c r="I73" i="1"/>
  <c r="H73" i="1"/>
  <c r="F73" i="1"/>
  <c r="G73" i="1" s="1"/>
  <c r="J72" i="1"/>
  <c r="I72" i="1"/>
  <c r="H72" i="1"/>
  <c r="F72" i="1"/>
  <c r="G72" i="1" s="1"/>
  <c r="J71" i="1"/>
  <c r="I71" i="1"/>
  <c r="H71" i="1"/>
  <c r="F71" i="1"/>
  <c r="G71" i="1" s="1"/>
  <c r="J70" i="1"/>
  <c r="I70" i="1"/>
  <c r="H70" i="1"/>
  <c r="F70" i="1"/>
  <c r="G70" i="1" s="1"/>
  <c r="J69" i="1"/>
  <c r="I69" i="1"/>
  <c r="H69" i="1"/>
  <c r="F69" i="1"/>
  <c r="G69" i="1" s="1"/>
  <c r="J68" i="1"/>
  <c r="I68" i="1"/>
  <c r="H68" i="1"/>
  <c r="F68" i="1"/>
  <c r="G68" i="1" s="1"/>
  <c r="J67" i="1"/>
  <c r="I67" i="1"/>
  <c r="H67" i="1"/>
  <c r="F67" i="1"/>
  <c r="G67" i="1" s="1"/>
  <c r="J66" i="1"/>
  <c r="I66" i="1"/>
  <c r="H66" i="1"/>
  <c r="F66" i="1"/>
  <c r="G66" i="1" s="1"/>
  <c r="J65" i="1"/>
  <c r="I65" i="1"/>
  <c r="H65" i="1"/>
  <c r="F65" i="1"/>
  <c r="G65" i="1" s="1"/>
  <c r="J64" i="1"/>
  <c r="I64" i="1"/>
  <c r="H64" i="1"/>
  <c r="F64" i="1"/>
  <c r="G64" i="1" s="1"/>
  <c r="J63" i="1"/>
  <c r="I63" i="1"/>
  <c r="H63" i="1"/>
  <c r="F63" i="1"/>
  <c r="G63" i="1" s="1"/>
  <c r="J62" i="1"/>
  <c r="I62" i="1"/>
  <c r="H62" i="1"/>
  <c r="K62" i="1" s="1"/>
  <c r="L62" i="1" s="1"/>
  <c r="F62" i="1"/>
  <c r="G62" i="1" s="1"/>
  <c r="J61" i="1"/>
  <c r="I61" i="1"/>
  <c r="H61" i="1"/>
  <c r="F61" i="1"/>
  <c r="G61" i="1" s="1"/>
  <c r="J60" i="1"/>
  <c r="I60" i="1"/>
  <c r="H60" i="1"/>
  <c r="F60" i="1"/>
  <c r="G60" i="1" s="1"/>
  <c r="J59" i="1"/>
  <c r="I59" i="1"/>
  <c r="H59" i="1"/>
  <c r="F59" i="1"/>
  <c r="G59" i="1" s="1"/>
  <c r="J58" i="1"/>
  <c r="I58" i="1"/>
  <c r="H58" i="1"/>
  <c r="F58" i="1"/>
  <c r="G58" i="1" s="1"/>
  <c r="J57" i="1"/>
  <c r="I57" i="1"/>
  <c r="H57" i="1"/>
  <c r="F57" i="1"/>
  <c r="G57" i="1" s="1"/>
  <c r="J56" i="1"/>
  <c r="I56" i="1"/>
  <c r="H56" i="1"/>
  <c r="F56" i="1"/>
  <c r="G56" i="1" s="1"/>
  <c r="J55" i="1"/>
  <c r="I55" i="1"/>
  <c r="H55" i="1"/>
  <c r="F55" i="1"/>
  <c r="G55" i="1" s="1"/>
  <c r="J54" i="1"/>
  <c r="I54" i="1"/>
  <c r="H54" i="1"/>
  <c r="K54" i="1" s="1"/>
  <c r="L54" i="1" s="1"/>
  <c r="F54" i="1"/>
  <c r="G54" i="1" s="1"/>
  <c r="J53" i="1"/>
  <c r="I53" i="1"/>
  <c r="H53" i="1"/>
  <c r="F53" i="1"/>
  <c r="G53" i="1" s="1"/>
  <c r="J52" i="1"/>
  <c r="I52" i="1"/>
  <c r="H52" i="1"/>
  <c r="F52" i="1"/>
  <c r="G52" i="1" s="1"/>
  <c r="J51" i="1"/>
  <c r="I51" i="1"/>
  <c r="H51" i="1"/>
  <c r="F51" i="1"/>
  <c r="G51" i="1" s="1"/>
  <c r="J50" i="1"/>
  <c r="I50" i="1"/>
  <c r="H50" i="1"/>
  <c r="F50" i="1"/>
  <c r="G50" i="1" s="1"/>
  <c r="J49" i="1"/>
  <c r="I49" i="1"/>
  <c r="H49" i="1"/>
  <c r="F49" i="1"/>
  <c r="G49" i="1" s="1"/>
  <c r="J48" i="1"/>
  <c r="I48" i="1"/>
  <c r="H48" i="1"/>
  <c r="F48" i="1"/>
  <c r="G48" i="1" s="1"/>
  <c r="J47" i="1"/>
  <c r="I47" i="1"/>
  <c r="H47" i="1"/>
  <c r="F47" i="1"/>
  <c r="G47" i="1" s="1"/>
  <c r="J46" i="1"/>
  <c r="I46" i="1"/>
  <c r="H46" i="1"/>
  <c r="F46" i="1"/>
  <c r="G46" i="1" s="1"/>
  <c r="J45" i="1"/>
  <c r="I45" i="1"/>
  <c r="H45" i="1"/>
  <c r="F45" i="1"/>
  <c r="G45" i="1" s="1"/>
  <c r="J44" i="1"/>
  <c r="I44" i="1"/>
  <c r="H44" i="1"/>
  <c r="F44" i="1"/>
  <c r="G44" i="1" s="1"/>
  <c r="J43" i="1"/>
  <c r="I43" i="1"/>
  <c r="H43" i="1"/>
  <c r="F43" i="1"/>
  <c r="G43" i="1" s="1"/>
  <c r="J42" i="1"/>
  <c r="I42" i="1"/>
  <c r="H42" i="1"/>
  <c r="F42" i="1"/>
  <c r="G42" i="1" s="1"/>
  <c r="J41" i="1"/>
  <c r="I41" i="1"/>
  <c r="H41" i="1"/>
  <c r="F41" i="1"/>
  <c r="G41" i="1" s="1"/>
  <c r="J40" i="1"/>
  <c r="I40" i="1"/>
  <c r="H40" i="1"/>
  <c r="F40" i="1"/>
  <c r="G40" i="1" s="1"/>
  <c r="J39" i="1"/>
  <c r="I39" i="1"/>
  <c r="H39" i="1"/>
  <c r="F39" i="1"/>
  <c r="G39" i="1" s="1"/>
  <c r="J38" i="1"/>
  <c r="I38" i="1"/>
  <c r="H38" i="1"/>
  <c r="F38" i="1"/>
  <c r="G38" i="1" s="1"/>
  <c r="J37" i="1"/>
  <c r="I37" i="1"/>
  <c r="H37" i="1"/>
  <c r="F37" i="1"/>
  <c r="G37" i="1" s="1"/>
  <c r="J36" i="1"/>
  <c r="I36" i="1"/>
  <c r="H36" i="1"/>
  <c r="F36" i="1"/>
  <c r="G36" i="1" s="1"/>
  <c r="J35" i="1"/>
  <c r="I35" i="1"/>
  <c r="H35" i="1"/>
  <c r="F35" i="1"/>
  <c r="G35" i="1" s="1"/>
  <c r="J34" i="1"/>
  <c r="I34" i="1"/>
  <c r="H34" i="1"/>
  <c r="F34" i="1"/>
  <c r="G34" i="1" s="1"/>
  <c r="J33" i="1"/>
  <c r="I33" i="1"/>
  <c r="H33" i="1"/>
  <c r="F33" i="1"/>
  <c r="G33" i="1" s="1"/>
  <c r="J32" i="1"/>
  <c r="I32" i="1"/>
  <c r="H32" i="1"/>
  <c r="F32" i="1"/>
  <c r="G32" i="1" s="1"/>
  <c r="J31" i="1"/>
  <c r="I31" i="1"/>
  <c r="H31" i="1"/>
  <c r="F31" i="1"/>
  <c r="G31" i="1" s="1"/>
  <c r="J30" i="1"/>
  <c r="I30" i="1"/>
  <c r="H30" i="1"/>
  <c r="F30" i="1"/>
  <c r="G30" i="1" s="1"/>
  <c r="J29" i="1"/>
  <c r="I29" i="1"/>
  <c r="H29" i="1"/>
  <c r="F29" i="1"/>
  <c r="G29" i="1" s="1"/>
  <c r="J28" i="1"/>
  <c r="I28" i="1"/>
  <c r="H28" i="1"/>
  <c r="F28" i="1"/>
  <c r="G28" i="1" s="1"/>
  <c r="J27" i="1"/>
  <c r="I27" i="1"/>
  <c r="H27" i="1"/>
  <c r="F27" i="1"/>
  <c r="G27" i="1" s="1"/>
  <c r="J26" i="1"/>
  <c r="I26" i="1"/>
  <c r="H26" i="1"/>
  <c r="F26" i="1"/>
  <c r="G26" i="1" s="1"/>
  <c r="J25" i="1"/>
  <c r="I25" i="1"/>
  <c r="H25" i="1"/>
  <c r="F25" i="1"/>
  <c r="G25" i="1" s="1"/>
  <c r="J24" i="1"/>
  <c r="I24" i="1"/>
  <c r="H24" i="1"/>
  <c r="F24" i="1"/>
  <c r="G24" i="1" s="1"/>
  <c r="J23" i="1"/>
  <c r="I23" i="1"/>
  <c r="H23" i="1"/>
  <c r="F23" i="1"/>
  <c r="G23" i="1" s="1"/>
  <c r="J22" i="1"/>
  <c r="I22" i="1"/>
  <c r="H22" i="1"/>
  <c r="K22" i="1" s="1"/>
  <c r="L22" i="1" s="1"/>
  <c r="F22" i="1"/>
  <c r="G22" i="1" s="1"/>
  <c r="J21" i="1"/>
  <c r="I21" i="1"/>
  <c r="H21" i="1"/>
  <c r="F21" i="1"/>
  <c r="G21" i="1" s="1"/>
  <c r="J20" i="1"/>
  <c r="I20" i="1"/>
  <c r="H20" i="1"/>
  <c r="F20" i="1"/>
  <c r="G20" i="1" s="1"/>
  <c r="J19" i="1"/>
  <c r="I19" i="1"/>
  <c r="H19" i="1"/>
  <c r="F19" i="1"/>
  <c r="G19" i="1" s="1"/>
  <c r="J18" i="1"/>
  <c r="I18" i="1"/>
  <c r="H18" i="1"/>
  <c r="F18" i="1"/>
  <c r="G18" i="1" s="1"/>
  <c r="J17" i="1"/>
  <c r="I17" i="1"/>
  <c r="H17" i="1"/>
  <c r="F17" i="1"/>
  <c r="G17" i="1" s="1"/>
  <c r="J16" i="1"/>
  <c r="I16" i="1"/>
  <c r="H16" i="1"/>
  <c r="F16" i="1"/>
  <c r="G16" i="1" s="1"/>
  <c r="J15" i="1"/>
  <c r="I15" i="1"/>
  <c r="H15" i="1"/>
  <c r="F15" i="1"/>
  <c r="G15" i="1" s="1"/>
  <c r="J14" i="1"/>
  <c r="I14" i="1"/>
  <c r="H14" i="1"/>
  <c r="F14" i="1"/>
  <c r="G14" i="1" s="1"/>
  <c r="J13" i="1"/>
  <c r="I13" i="1"/>
  <c r="H13" i="1"/>
  <c r="F13" i="1"/>
  <c r="G13" i="1" s="1"/>
  <c r="J12" i="1"/>
  <c r="I12" i="1"/>
  <c r="H12" i="1"/>
  <c r="F12" i="1"/>
  <c r="G12" i="1" s="1"/>
  <c r="D15" i="1"/>
  <c r="D14" i="1"/>
  <c r="K55" i="1" l="1"/>
  <c r="L55" i="1" s="1"/>
  <c r="K59" i="1"/>
  <c r="K47" i="1"/>
  <c r="L47" i="1" s="1"/>
  <c r="K81" i="1"/>
  <c r="L81" i="1" s="1"/>
  <c r="K83" i="1"/>
  <c r="L83" i="1" s="1"/>
  <c r="K86" i="1"/>
  <c r="L86" i="1" s="1"/>
  <c r="K66" i="1"/>
  <c r="L66" i="1" s="1"/>
  <c r="K67" i="1"/>
  <c r="L67" i="1" s="1"/>
  <c r="K75" i="1"/>
  <c r="L75" i="1" s="1"/>
  <c r="K95" i="1"/>
  <c r="L95" i="1" s="1"/>
  <c r="K102" i="1"/>
  <c r="L102" i="1" s="1"/>
  <c r="K111" i="1"/>
  <c r="L111" i="1" s="1"/>
  <c r="K78" i="1"/>
  <c r="L78" i="1" s="1"/>
  <c r="K92" i="1"/>
  <c r="L92" i="1" s="1"/>
  <c r="K94" i="1"/>
  <c r="L94" i="1" s="1"/>
  <c r="K41" i="1"/>
  <c r="L41" i="1" s="1"/>
  <c r="K43" i="1"/>
  <c r="L43" i="1" s="1"/>
  <c r="K91" i="1"/>
  <c r="L91" i="1" s="1"/>
  <c r="K108" i="1"/>
  <c r="L108" i="1" s="1"/>
  <c r="K26" i="1"/>
  <c r="L26" i="1" s="1"/>
  <c r="K107" i="1"/>
  <c r="L107" i="1" s="1"/>
  <c r="K46" i="1"/>
  <c r="L46" i="1" s="1"/>
  <c r="K70" i="1"/>
  <c r="L70" i="1" s="1"/>
  <c r="K71" i="1"/>
  <c r="L71" i="1" s="1"/>
  <c r="K68" i="1"/>
  <c r="L68" i="1" s="1"/>
  <c r="K14" i="1"/>
  <c r="L14" i="1" s="1"/>
  <c r="K49" i="1"/>
  <c r="L49" i="1" s="1"/>
  <c r="K52" i="1"/>
  <c r="L52" i="1" s="1"/>
  <c r="K82" i="1"/>
  <c r="L82" i="1" s="1"/>
  <c r="K84" i="1"/>
  <c r="L84" i="1" s="1"/>
  <c r="K97" i="1"/>
  <c r="L97" i="1" s="1"/>
  <c r="K17" i="1"/>
  <c r="L17" i="1" s="1"/>
  <c r="K20" i="1"/>
  <c r="L20" i="1" s="1"/>
  <c r="K30" i="1"/>
  <c r="L30" i="1" s="1"/>
  <c r="K31" i="1"/>
  <c r="L31" i="1" s="1"/>
  <c r="K50" i="1"/>
  <c r="L50" i="1" s="1"/>
  <c r="K57" i="1"/>
  <c r="L57" i="1" s="1"/>
  <c r="K60" i="1"/>
  <c r="L60" i="1" s="1"/>
  <c r="K63" i="1"/>
  <c r="L63" i="1" s="1"/>
  <c r="K73" i="1"/>
  <c r="L73" i="1" s="1"/>
  <c r="K87" i="1"/>
  <c r="L87" i="1" s="1"/>
  <c r="K100" i="1"/>
  <c r="L100" i="1" s="1"/>
  <c r="K103" i="1"/>
  <c r="L103" i="1" s="1"/>
  <c r="K33" i="1"/>
  <c r="L33" i="1" s="1"/>
  <c r="K36" i="1"/>
  <c r="L36" i="1" s="1"/>
  <c r="K38" i="1"/>
  <c r="L38" i="1" s="1"/>
  <c r="K58" i="1"/>
  <c r="L58" i="1" s="1"/>
  <c r="K65" i="1"/>
  <c r="L65" i="1" s="1"/>
  <c r="K74" i="1"/>
  <c r="L74" i="1" s="1"/>
  <c r="K76" i="1"/>
  <c r="L76" i="1" s="1"/>
  <c r="K79" i="1"/>
  <c r="L79" i="1" s="1"/>
  <c r="K89" i="1"/>
  <c r="L89" i="1" s="1"/>
  <c r="K99" i="1"/>
  <c r="L99" i="1" s="1"/>
  <c r="K105" i="1"/>
  <c r="L105" i="1" s="1"/>
  <c r="K110" i="1"/>
  <c r="L110" i="1" s="1"/>
  <c r="K23" i="1"/>
  <c r="L23" i="1" s="1"/>
  <c r="K27" i="1"/>
  <c r="L27" i="1" s="1"/>
  <c r="K18" i="1"/>
  <c r="L18" i="1" s="1"/>
  <c r="K25" i="1"/>
  <c r="L25" i="1" s="1"/>
  <c r="K28" i="1"/>
  <c r="L28" i="1" s="1"/>
  <c r="K34" i="1"/>
  <c r="L34" i="1" s="1"/>
  <c r="K39" i="1"/>
  <c r="L39" i="1" s="1"/>
  <c r="K15" i="1"/>
  <c r="L15" i="1" s="1"/>
  <c r="K42" i="1"/>
  <c r="L42" i="1" s="1"/>
  <c r="K44" i="1"/>
  <c r="L44" i="1" s="1"/>
  <c r="D112" i="1"/>
  <c r="K98" i="1"/>
  <c r="L98" i="1" s="1"/>
  <c r="K45" i="1"/>
  <c r="L45" i="1" s="1"/>
  <c r="K35" i="1"/>
  <c r="L35" i="1" s="1"/>
  <c r="J112" i="1"/>
  <c r="K24" i="1"/>
  <c r="L24" i="1" s="1"/>
  <c r="K56" i="1"/>
  <c r="L56" i="1" s="1"/>
  <c r="K21" i="1"/>
  <c r="L21" i="1" s="1"/>
  <c r="K53" i="1"/>
  <c r="L53" i="1" s="1"/>
  <c r="K40" i="1"/>
  <c r="L40" i="1" s="1"/>
  <c r="K88" i="1"/>
  <c r="L88" i="1" s="1"/>
  <c r="G112" i="1"/>
  <c r="K64" i="1"/>
  <c r="L64" i="1" s="1"/>
  <c r="K104" i="1"/>
  <c r="L104" i="1" s="1"/>
  <c r="I112" i="1"/>
  <c r="K12" i="1"/>
  <c r="L12" i="1" s="1"/>
  <c r="K37" i="1"/>
  <c r="L37" i="1" s="1"/>
  <c r="K80" i="1"/>
  <c r="L80" i="1" s="1"/>
  <c r="K90" i="1"/>
  <c r="L90" i="1" s="1"/>
  <c r="K29" i="1"/>
  <c r="L29" i="1" s="1"/>
  <c r="K61" i="1"/>
  <c r="L61" i="1" s="1"/>
  <c r="K96" i="1"/>
  <c r="L96" i="1" s="1"/>
  <c r="K106" i="1"/>
  <c r="L106" i="1" s="1"/>
  <c r="K13" i="1"/>
  <c r="L13" i="1" s="1"/>
  <c r="L59" i="1"/>
  <c r="K32" i="1"/>
  <c r="L32" i="1" s="1"/>
  <c r="K16" i="1"/>
  <c r="L16" i="1" s="1"/>
  <c r="K19" i="1"/>
  <c r="L19" i="1" s="1"/>
  <c r="K48" i="1"/>
  <c r="L48" i="1" s="1"/>
  <c r="K51" i="1"/>
  <c r="L51" i="1" s="1"/>
  <c r="K72" i="1"/>
  <c r="L72" i="1" s="1"/>
  <c r="H112" i="1"/>
  <c r="K69" i="1"/>
  <c r="L69" i="1" s="1"/>
  <c r="K77" i="1"/>
  <c r="L77" i="1" s="1"/>
  <c r="K85" i="1"/>
  <c r="L85" i="1" s="1"/>
  <c r="K93" i="1"/>
  <c r="L93" i="1" s="1"/>
  <c r="K101" i="1"/>
  <c r="L101" i="1" s="1"/>
  <c r="K109" i="1"/>
  <c r="L109" i="1" s="1"/>
  <c r="F112" i="1"/>
  <c r="L112" i="1" l="1"/>
  <c r="K112" i="1"/>
  <c r="E10" i="1" l="1"/>
  <c r="N112" i="1"/>
  <c r="O112" i="1"/>
</calcChain>
</file>

<file path=xl/sharedStrings.xml><?xml version="1.0" encoding="utf-8"?>
<sst xmlns="http://schemas.openxmlformats.org/spreadsheetml/2006/main" count="230" uniqueCount="222">
  <si>
    <t>FUNDING AUTHORIZATION</t>
  </si>
  <si>
    <t>Allocation Period</t>
  </si>
  <si>
    <t>DIVISION OF AGING AND ADULT SERVICES</t>
  </si>
  <si>
    <t>STATE ADULT DAY CARE FUND (CFDA # 93.667)</t>
  </si>
  <si>
    <t>COUNTY</t>
  </si>
  <si>
    <t>TOTAL</t>
  </si>
  <si>
    <t>FEDERAL</t>
  </si>
  <si>
    <t>STATE</t>
  </si>
  <si>
    <t>FED/STATE</t>
  </si>
  <si>
    <t>001</t>
  </si>
  <si>
    <t>ALAMANCE</t>
  </si>
  <si>
    <t>002</t>
  </si>
  <si>
    <t xml:space="preserve">ALEXANDER  </t>
  </si>
  <si>
    <t>003</t>
  </si>
  <si>
    <t xml:space="preserve">ALLEGHANY </t>
  </si>
  <si>
    <t>004</t>
  </si>
  <si>
    <t>ANSON</t>
  </si>
  <si>
    <t>005</t>
  </si>
  <si>
    <t>ASHE</t>
  </si>
  <si>
    <t>006</t>
  </si>
  <si>
    <t>AVERY</t>
  </si>
  <si>
    <t>007</t>
  </si>
  <si>
    <t>BEAUFORT</t>
  </si>
  <si>
    <t>008</t>
  </si>
  <si>
    <t xml:space="preserve">BERTIE  </t>
  </si>
  <si>
    <t>009</t>
  </si>
  <si>
    <t xml:space="preserve">BLADEN </t>
  </si>
  <si>
    <t>010</t>
  </si>
  <si>
    <t>BRUNSWICK</t>
  </si>
  <si>
    <t>011</t>
  </si>
  <si>
    <t>BUNCOMBE</t>
  </si>
  <si>
    <t>012</t>
  </si>
  <si>
    <t>BURKE</t>
  </si>
  <si>
    <t>013</t>
  </si>
  <si>
    <t>CABARRUS</t>
  </si>
  <si>
    <t>014</t>
  </si>
  <si>
    <t xml:space="preserve">CALDWELL  </t>
  </si>
  <si>
    <t>015</t>
  </si>
  <si>
    <t>CAMDEN</t>
  </si>
  <si>
    <t>016</t>
  </si>
  <si>
    <t>CARTERET</t>
  </si>
  <si>
    <t>017</t>
  </si>
  <si>
    <t>CASWELL</t>
  </si>
  <si>
    <t>018</t>
  </si>
  <si>
    <t xml:space="preserve">CATAWBA  </t>
  </si>
  <si>
    <t>019</t>
  </si>
  <si>
    <t>CHATHAM</t>
  </si>
  <si>
    <t>020</t>
  </si>
  <si>
    <t xml:space="preserve">CHEROKEE  </t>
  </si>
  <si>
    <t>021</t>
  </si>
  <si>
    <t xml:space="preserve">CHOWAN  </t>
  </si>
  <si>
    <t>022</t>
  </si>
  <si>
    <t>CLAY</t>
  </si>
  <si>
    <t>023</t>
  </si>
  <si>
    <t>CLEVELAND</t>
  </si>
  <si>
    <t>024</t>
  </si>
  <si>
    <t xml:space="preserve">COLUMBUS  </t>
  </si>
  <si>
    <t>025</t>
  </si>
  <si>
    <t xml:space="preserve">CRAVEN  </t>
  </si>
  <si>
    <t>026</t>
  </si>
  <si>
    <t xml:space="preserve">CUMBERLAND  </t>
  </si>
  <si>
    <t>027</t>
  </si>
  <si>
    <t>CURRITUCK</t>
  </si>
  <si>
    <t>028</t>
  </si>
  <si>
    <t xml:space="preserve">DARE  </t>
  </si>
  <si>
    <t>029</t>
  </si>
  <si>
    <t>DAVIDSON</t>
  </si>
  <si>
    <t>030</t>
  </si>
  <si>
    <t>DAVIE</t>
  </si>
  <si>
    <t>031</t>
  </si>
  <si>
    <t xml:space="preserve">DUPLIN  </t>
  </si>
  <si>
    <t>032</t>
  </si>
  <si>
    <t>DURHAM</t>
  </si>
  <si>
    <t>033</t>
  </si>
  <si>
    <t>EDGECOMBE</t>
  </si>
  <si>
    <t>034</t>
  </si>
  <si>
    <t xml:space="preserve">FORSYTH </t>
  </si>
  <si>
    <t>035</t>
  </si>
  <si>
    <t xml:space="preserve">FRANKLIN </t>
  </si>
  <si>
    <t>036</t>
  </si>
  <si>
    <t>GASTON</t>
  </si>
  <si>
    <t>037</t>
  </si>
  <si>
    <t>GATES</t>
  </si>
  <si>
    <t>038</t>
  </si>
  <si>
    <t>GRAHAM</t>
  </si>
  <si>
    <t>039</t>
  </si>
  <si>
    <t xml:space="preserve">GRANVILLE  </t>
  </si>
  <si>
    <t>040</t>
  </si>
  <si>
    <t>GREENE</t>
  </si>
  <si>
    <t>041</t>
  </si>
  <si>
    <t xml:space="preserve">GUILFORD  </t>
  </si>
  <si>
    <t>042</t>
  </si>
  <si>
    <t>HALIFAX</t>
  </si>
  <si>
    <t>043</t>
  </si>
  <si>
    <t xml:space="preserve">HARNETT </t>
  </si>
  <si>
    <t>044</t>
  </si>
  <si>
    <t>HAYWOOD</t>
  </si>
  <si>
    <t>045</t>
  </si>
  <si>
    <t xml:space="preserve">HENDERSON  </t>
  </si>
  <si>
    <t>046</t>
  </si>
  <si>
    <t>HERTFORD</t>
  </si>
  <si>
    <t>047</t>
  </si>
  <si>
    <t>HOKE</t>
  </si>
  <si>
    <t>048</t>
  </si>
  <si>
    <t>HYDE</t>
  </si>
  <si>
    <t>049</t>
  </si>
  <si>
    <t>IREDELL</t>
  </si>
  <si>
    <t>050</t>
  </si>
  <si>
    <t>JACKSON</t>
  </si>
  <si>
    <t>051</t>
  </si>
  <si>
    <t xml:space="preserve">JOHNSTON    </t>
  </si>
  <si>
    <t>052</t>
  </si>
  <si>
    <t>JONES</t>
  </si>
  <si>
    <t>053</t>
  </si>
  <si>
    <t xml:space="preserve">LEE  </t>
  </si>
  <si>
    <t>054</t>
  </si>
  <si>
    <t xml:space="preserve">LENOIR  </t>
  </si>
  <si>
    <t>055</t>
  </si>
  <si>
    <t xml:space="preserve">LINCOLN </t>
  </si>
  <si>
    <t>056</t>
  </si>
  <si>
    <t>MACON</t>
  </si>
  <si>
    <t>057</t>
  </si>
  <si>
    <t>MADISON</t>
  </si>
  <si>
    <t>058</t>
  </si>
  <si>
    <t>MARTIN</t>
  </si>
  <si>
    <t>059</t>
  </si>
  <si>
    <t>MCDOWELL</t>
  </si>
  <si>
    <t>060</t>
  </si>
  <si>
    <t xml:space="preserve">MECKLENBURG </t>
  </si>
  <si>
    <t>061</t>
  </si>
  <si>
    <t>MITCHELL</t>
  </si>
  <si>
    <t>062</t>
  </si>
  <si>
    <t>MONTGOMERY</t>
  </si>
  <si>
    <t>063</t>
  </si>
  <si>
    <t>MOORE</t>
  </si>
  <si>
    <t>064</t>
  </si>
  <si>
    <t>NASH</t>
  </si>
  <si>
    <t>065</t>
  </si>
  <si>
    <t xml:space="preserve">NEW HANOVER </t>
  </si>
  <si>
    <t>066</t>
  </si>
  <si>
    <t>NORTHAMPTON</t>
  </si>
  <si>
    <t>067</t>
  </si>
  <si>
    <t xml:space="preserve">ONSLOW   </t>
  </si>
  <si>
    <t>068</t>
  </si>
  <si>
    <t>ORANGE</t>
  </si>
  <si>
    <t>069</t>
  </si>
  <si>
    <t>PAMLICO</t>
  </si>
  <si>
    <t>070</t>
  </si>
  <si>
    <t xml:space="preserve">PASQUOTANK </t>
  </si>
  <si>
    <t>071</t>
  </si>
  <si>
    <t xml:space="preserve">PENDER  </t>
  </si>
  <si>
    <t>072</t>
  </si>
  <si>
    <t>PERQUIMANS</t>
  </si>
  <si>
    <t>073</t>
  </si>
  <si>
    <t xml:space="preserve">PERSON   </t>
  </si>
  <si>
    <t>074</t>
  </si>
  <si>
    <t>PITT</t>
  </si>
  <si>
    <t>075</t>
  </si>
  <si>
    <t>POLK</t>
  </si>
  <si>
    <t>076</t>
  </si>
  <si>
    <t xml:space="preserve">RANDOLPH  </t>
  </si>
  <si>
    <t>077</t>
  </si>
  <si>
    <t>RICHMOND</t>
  </si>
  <si>
    <t>078</t>
  </si>
  <si>
    <t xml:space="preserve">ROBESON </t>
  </si>
  <si>
    <t>079</t>
  </si>
  <si>
    <t xml:space="preserve">ROCKINGHAM  </t>
  </si>
  <si>
    <t>080</t>
  </si>
  <si>
    <t>ROWAN</t>
  </si>
  <si>
    <t>081</t>
  </si>
  <si>
    <t xml:space="preserve">RUTHERFORD  </t>
  </si>
  <si>
    <t>082</t>
  </si>
  <si>
    <t>SAMPSON</t>
  </si>
  <si>
    <t>083</t>
  </si>
  <si>
    <t>SCOTLAND</t>
  </si>
  <si>
    <t>084</t>
  </si>
  <si>
    <t xml:space="preserve">STANLY </t>
  </si>
  <si>
    <t>085</t>
  </si>
  <si>
    <t xml:space="preserve">STOKES </t>
  </si>
  <si>
    <t>086</t>
  </si>
  <si>
    <t>SURRY</t>
  </si>
  <si>
    <t>087</t>
  </si>
  <si>
    <t>SWAIN</t>
  </si>
  <si>
    <t>088</t>
  </si>
  <si>
    <t xml:space="preserve">TRANSYLVANIA </t>
  </si>
  <si>
    <t>089</t>
  </si>
  <si>
    <t>TYRRELL</t>
  </si>
  <si>
    <t>090</t>
  </si>
  <si>
    <t xml:space="preserve">UNION </t>
  </si>
  <si>
    <t>091</t>
  </si>
  <si>
    <t>VANCE</t>
  </si>
  <si>
    <t>092</t>
  </si>
  <si>
    <t>WAKE</t>
  </si>
  <si>
    <t>093</t>
  </si>
  <si>
    <t>WARREN</t>
  </si>
  <si>
    <t>094</t>
  </si>
  <si>
    <t xml:space="preserve">WASHINGTON  </t>
  </si>
  <si>
    <t>095</t>
  </si>
  <si>
    <t xml:space="preserve">WATAUGA </t>
  </si>
  <si>
    <t>096</t>
  </si>
  <si>
    <t xml:space="preserve">WAYNE  </t>
  </si>
  <si>
    <t>097</t>
  </si>
  <si>
    <t xml:space="preserve">WILKES  </t>
  </si>
  <si>
    <t>098</t>
  </si>
  <si>
    <t xml:space="preserve">WILSON  </t>
  </si>
  <si>
    <t>099</t>
  </si>
  <si>
    <t xml:space="preserve">YADKIN </t>
  </si>
  <si>
    <t>100</t>
  </si>
  <si>
    <t xml:space="preserve">YANCEY  </t>
  </si>
  <si>
    <t>STATE TOTALS:</t>
  </si>
  <si>
    <t>Allotment</t>
  </si>
  <si>
    <t>1st Quarter</t>
  </si>
  <si>
    <t>2nd Quarter</t>
  </si>
  <si>
    <t>3rd Quarter</t>
  </si>
  <si>
    <t>4th Quarter</t>
  </si>
  <si>
    <t xml:space="preserve">Allotment </t>
  </si>
  <si>
    <t>Total</t>
  </si>
  <si>
    <t>Federal</t>
  </si>
  <si>
    <t>`</t>
  </si>
  <si>
    <t>Effective Date: July 1, 2017 -  Authorization #1</t>
  </si>
  <si>
    <t>Service Months: June 2017 to May 2018</t>
  </si>
  <si>
    <t>Payment Months: July 2017 -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</si>
</sst>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0.0000"/>
    <numFmt numFmtId="165" formatCode="0.00000%"/>
    <numFmt numFmtId="166" formatCode="&quot;$&quot;#,##0"/>
    <numFmt numFmtId="167" formatCode="0.000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0">
    <xf numFmtId="0" fontId="0" fillId="0" borderId="0" xfId="0"/>
    <xf numFmtId="38" fontId="0" fillId="0" borderId="0" xfId="0" applyNumberFormat="1"/>
    <xf numFmtId="3" fontId="0" fillId="0" borderId="0" xfId="0" applyNumberFormat="1"/>
    <xf numFmtId="167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3" fillId="0" borderId="0" xfId="0" applyFont="1"/>
    <xf numFmtId="166" fontId="3" fillId="0" borderId="0" xfId="0" applyNumberFormat="1" applyFont="1"/>
    <xf numFmtId="3" fontId="0" fillId="0" borderId="0" xfId="0" applyNumberFormat="1" applyAlignment="1">
      <alignment horizontal="center"/>
    </xf>
    <xf numFmtId="6" fontId="3" fillId="0" borderId="0" xfId="0" applyNumberFormat="1" applyFont="1"/>
    <xf numFmtId="9" fontId="0" fillId="0" borderId="0" xfId="0" applyNumberFormat="1"/>
    <xf numFmtId="49" fontId="0" fillId="0" borderId="0" xfId="0" applyNumberFormat="1" applyAlignment="1">
      <alignment horizontal="right"/>
    </xf>
    <xf numFmtId="10" fontId="3" fillId="0" borderId="0" xfId="0" applyNumberFormat="1" applyFont="1" applyAlignment="1">
      <alignment horizontal="center"/>
    </xf>
    <xf numFmtId="38" fontId="3" fillId="0" borderId="0" xfId="0" applyNumberFormat="1" applyFont="1"/>
    <xf numFmtId="165" fontId="3" fillId="0" borderId="0" xfId="0" applyNumberFormat="1" applyFont="1"/>
    <xf numFmtId="10" fontId="3" fillId="0" borderId="0" xfId="0" applyNumberFormat="1" applyFont="1"/>
    <xf numFmtId="0" fontId="4" fillId="0" borderId="2" xfId="0" applyFont="1" applyBorder="1"/>
    <xf numFmtId="0" fontId="3" fillId="0" borderId="3" xfId="0" applyFont="1" applyBorder="1"/>
    <xf numFmtId="10" fontId="3" fillId="0" borderId="4" xfId="0" applyNumberFormat="1" applyFont="1" applyBorder="1"/>
    <xf numFmtId="0" fontId="3" fillId="0" borderId="5" xfId="0" applyFont="1" applyBorder="1"/>
    <xf numFmtId="0" fontId="3" fillId="0" borderId="0" xfId="0" applyFont="1" applyBorder="1"/>
    <xf numFmtId="10" fontId="3" fillId="0" borderId="6" xfId="0" applyNumberFormat="1" applyFont="1" applyBorder="1"/>
    <xf numFmtId="0" fontId="3" fillId="0" borderId="1" xfId="0" applyFont="1" applyBorder="1"/>
    <xf numFmtId="10" fontId="3" fillId="0" borderId="8" xfId="0" applyNumberFormat="1" applyFont="1" applyBorder="1"/>
    <xf numFmtId="3" fontId="3" fillId="0" borderId="0" xfId="0" applyNumberFormat="1" applyFont="1"/>
    <xf numFmtId="0" fontId="0" fillId="0" borderId="1" xfId="0" applyBorder="1"/>
    <xf numFmtId="10" fontId="3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5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1" applyNumberFormat="1" applyFont="1"/>
    <xf numFmtId="10" fontId="3" fillId="0" borderId="2" xfId="0" applyNumberFormat="1" applyFont="1" applyBorder="1" applyAlignment="1">
      <alignment horizontal="center"/>
    </xf>
    <xf numFmtId="10" fontId="3" fillId="0" borderId="7" xfId="0" applyNumberFormat="1" applyFont="1" applyBorder="1" applyAlignment="1">
      <alignment horizontal="center"/>
    </xf>
    <xf numFmtId="10" fontId="3" fillId="0" borderId="9" xfId="0" applyNumberFormat="1" applyFont="1" applyFill="1" applyBorder="1" applyAlignment="1">
      <alignment horizontal="center"/>
    </xf>
    <xf numFmtId="10" fontId="3" fillId="0" borderId="10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10" fontId="3" fillId="0" borderId="1" xfId="0" applyNumberFormat="1" applyFont="1" applyFill="1" applyBorder="1" applyAlignment="1">
      <alignment horizontal="center"/>
    </xf>
    <xf numFmtId="49" fontId="0" fillId="0" borderId="11" xfId="0" applyNumberFormat="1" applyBorder="1" applyAlignment="1">
      <alignment horizontal="right"/>
    </xf>
    <xf numFmtId="0" fontId="0" fillId="0" borderId="12" xfId="0" applyBorder="1"/>
    <xf numFmtId="0" fontId="0" fillId="0" borderId="4" xfId="0" applyBorder="1"/>
    <xf numFmtId="0" fontId="3" fillId="0" borderId="13" xfId="0" applyFont="1" applyBorder="1"/>
    <xf numFmtId="41" fontId="3" fillId="0" borderId="12" xfId="0" applyNumberFormat="1" applyFont="1" applyFill="1" applyBorder="1"/>
    <xf numFmtId="41" fontId="3" fillId="0" borderId="12" xfId="0" applyNumberFormat="1" applyFont="1" applyBorder="1"/>
    <xf numFmtId="41" fontId="3" fillId="0" borderId="14" xfId="0" applyNumberFormat="1" applyFont="1" applyBorder="1"/>
    <xf numFmtId="41" fontId="3" fillId="0" borderId="13" xfId="0" applyNumberFormat="1" applyFont="1" applyBorder="1"/>
    <xf numFmtId="41" fontId="3" fillId="0" borderId="2" xfId="0" applyNumberFormat="1" applyFont="1" applyBorder="1"/>
    <xf numFmtId="10" fontId="3" fillId="2" borderId="1" xfId="0" applyNumberFormat="1" applyFont="1" applyFill="1" applyBorder="1" applyAlignment="1">
      <alignment horizontal="center"/>
    </xf>
    <xf numFmtId="10" fontId="3" fillId="3" borderId="0" xfId="0" applyNumberFormat="1" applyFont="1" applyFill="1" applyAlignment="1">
      <alignment horizontal="center"/>
    </xf>
    <xf numFmtId="43" fontId="2" fillId="0" borderId="0" xfId="0" applyNumberFormat="1" applyFont="1" applyAlignment="1">
      <alignment horizontal="right"/>
    </xf>
    <xf numFmtId="43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right"/>
    </xf>
    <xf numFmtId="41" fontId="3" fillId="4" borderId="13" xfId="0" applyNumberFormat="1" applyFont="1" applyFill="1" applyBorder="1"/>
    <xf numFmtId="0" fontId="1" fillId="0" borderId="5" xfId="0" applyFont="1" applyBorder="1"/>
    <xf numFmtId="0" fontId="1" fillId="0" borderId="7" xfId="0" applyFont="1" applyBorder="1"/>
    <xf numFmtId="0" fontId="0" fillId="0" borderId="12" xfId="0" applyFill="1" applyBorder="1"/>
    <xf numFmtId="41" fontId="1" fillId="4" borderId="12" xfId="0" applyNumberFormat="1" applyFont="1" applyFill="1" applyBorder="1"/>
    <xf numFmtId="41" fontId="1" fillId="0" borderId="12" xfId="0" applyNumberFormat="1" applyFont="1" applyFill="1" applyBorder="1"/>
    <xf numFmtId="41" fontId="1" fillId="0" borderId="13" xfId="0" applyNumberFormat="1" applyFont="1" applyFill="1" applyBorder="1"/>
    <xf numFmtId="0" fontId="0" fillId="4" borderId="12" xfId="0" applyFill="1" applyBorder="1"/>
    <xf numFmtId="41" fontId="3" fillId="4" borderId="12" xfId="0" applyNumberFormat="1" applyFont="1" applyFill="1" applyBorder="1"/>
    <xf numFmtId="41" fontId="3" fillId="4" borderId="14" xfId="0" applyNumberFormat="1" applyFont="1" applyFill="1" applyBorder="1"/>
    <xf numFmtId="49" fontId="0" fillId="4" borderId="0" xfId="0" applyNumberFormat="1" applyFill="1" applyAlignment="1">
      <alignment horizontal="right"/>
    </xf>
    <xf numFmtId="49" fontId="0" fillId="0" borderId="11" xfId="0" applyNumberFormat="1" applyFill="1" applyBorder="1" applyAlignment="1">
      <alignment horizontal="right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49" fontId="0" fillId="4" borderId="11" xfId="0" applyNumberFormat="1" applyFill="1" applyBorder="1" applyAlignment="1">
      <alignment horizontal="right"/>
    </xf>
    <xf numFmtId="10" fontId="3" fillId="5" borderId="0" xfId="0" applyNumberFormat="1" applyFont="1" applyFill="1"/>
    <xf numFmtId="10" fontId="3" fillId="5" borderId="1" xfId="0" applyNumberFormat="1" applyFont="1" applyFill="1" applyBorder="1"/>
    <xf numFmtId="41" fontId="3" fillId="5" borderId="12" xfId="0" applyNumberFormat="1" applyFont="1" applyFill="1" applyBorder="1"/>
    <xf numFmtId="41" fontId="3" fillId="5" borderId="13" xfId="0" applyNumberFormat="1" applyFont="1" applyFill="1" applyBorder="1"/>
    <xf numFmtId="0" fontId="3" fillId="5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41" fontId="1" fillId="6" borderId="12" xfId="0" applyNumberFormat="1" applyFont="1" applyFill="1" applyBorder="1"/>
    <xf numFmtId="41" fontId="3" fillId="6" borderId="13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7"/>
  <sheetViews>
    <sheetView tabSelected="1" workbookViewId="0">
      <selection activeCell="B6" sqref="B6:G8"/>
    </sheetView>
  </sheetViews>
  <sheetFormatPr defaultRowHeight="13.2" x14ac:dyDescent="0.25"/>
  <cols>
    <col min="1" max="1" width="4" customWidth="1"/>
    <col min="2" max="2" width="15.33203125" customWidth="1"/>
    <col min="3" max="3" width="12.33203125" style="6" customWidth="1"/>
    <col min="4" max="4" width="11.88671875" style="6" customWidth="1"/>
    <col min="5" max="5" width="11.33203125" style="6" customWidth="1"/>
    <col min="6" max="6" width="10" style="6" customWidth="1"/>
    <col min="7" max="7" width="11.6640625" style="6" customWidth="1"/>
    <col min="8" max="8" width="12.44140625" style="15" customWidth="1"/>
    <col min="9" max="9" width="11.6640625" style="6" bestFit="1" customWidth="1"/>
    <col min="10" max="10" width="11.44140625" style="6" bestFit="1" customWidth="1"/>
    <col min="11" max="11" width="11.33203125" style="6" bestFit="1" customWidth="1"/>
    <col min="12" max="12" width="12.6640625" bestFit="1" customWidth="1"/>
    <col min="13" max="13" width="12.44140625" customWidth="1"/>
    <col min="14" max="14" width="12" style="2" hidden="1" customWidth="1"/>
    <col min="15" max="15" width="9.6640625" style="2" hidden="1" customWidth="1"/>
    <col min="16" max="16" width="11" style="2" customWidth="1"/>
    <col min="17" max="17" width="10.5546875" customWidth="1"/>
  </cols>
  <sheetData>
    <row r="1" spans="1:20" ht="15.6" x14ac:dyDescent="0.3">
      <c r="B1" s="27" t="s">
        <v>0</v>
      </c>
      <c r="C1" s="28"/>
      <c r="D1" s="28"/>
      <c r="H1" s="16" t="s">
        <v>1</v>
      </c>
      <c r="I1" s="17"/>
      <c r="J1" s="17"/>
      <c r="K1" s="17"/>
      <c r="L1" s="18"/>
    </row>
    <row r="2" spans="1:20" x14ac:dyDescent="0.25">
      <c r="H2" s="29"/>
      <c r="I2" s="20"/>
      <c r="J2" s="20"/>
      <c r="K2" s="20"/>
      <c r="L2" s="21"/>
    </row>
    <row r="3" spans="1:20" ht="15.6" x14ac:dyDescent="0.3">
      <c r="B3" s="28" t="s">
        <v>2</v>
      </c>
      <c r="C3" s="28"/>
      <c r="D3" s="28"/>
      <c r="H3" s="57" t="s">
        <v>220</v>
      </c>
      <c r="I3" s="20"/>
      <c r="J3" s="20"/>
      <c r="K3" s="20"/>
      <c r="L3" s="21"/>
    </row>
    <row r="4" spans="1:20" ht="15.6" x14ac:dyDescent="0.3">
      <c r="B4" s="28" t="s">
        <v>3</v>
      </c>
      <c r="C4" s="28"/>
      <c r="D4" s="28"/>
      <c r="H4" s="19"/>
      <c r="I4" s="20"/>
      <c r="J4" s="20"/>
      <c r="K4" s="20"/>
      <c r="L4" s="21"/>
    </row>
    <row r="5" spans="1:20" ht="15.6" x14ac:dyDescent="0.3">
      <c r="B5" s="28" t="s">
        <v>219</v>
      </c>
      <c r="C5" s="27"/>
      <c r="D5" s="27"/>
      <c r="H5" s="58" t="s">
        <v>221</v>
      </c>
      <c r="I5" s="22"/>
      <c r="J5" s="22"/>
      <c r="K5" s="22"/>
      <c r="L5" s="23"/>
    </row>
    <row r="6" spans="1:20" x14ac:dyDescent="0.25">
      <c r="B6" s="68"/>
      <c r="C6" s="69"/>
      <c r="D6" s="69"/>
      <c r="E6" s="69"/>
      <c r="F6" s="69"/>
      <c r="G6" s="69"/>
      <c r="H6" s="6"/>
      <c r="L6" s="15"/>
    </row>
    <row r="7" spans="1:20" x14ac:dyDescent="0.25">
      <c r="B7" s="69"/>
      <c r="C7" s="69"/>
      <c r="D7" s="69"/>
      <c r="E7" s="69"/>
      <c r="F7" s="69"/>
      <c r="G7" s="69"/>
    </row>
    <row r="8" spans="1:20" ht="14.4" customHeight="1" x14ac:dyDescent="0.25">
      <c r="A8" s="25"/>
      <c r="B8" s="70"/>
      <c r="C8" s="70"/>
      <c r="D8" s="70"/>
      <c r="E8" s="70"/>
      <c r="F8" s="70"/>
      <c r="G8" s="70"/>
      <c r="H8" s="12"/>
    </row>
    <row r="9" spans="1:20" x14ac:dyDescent="0.25">
      <c r="A9" s="30"/>
      <c r="B9" s="20" t="s">
        <v>4</v>
      </c>
      <c r="C9" s="77" t="s">
        <v>6</v>
      </c>
      <c r="D9" s="33" t="s">
        <v>7</v>
      </c>
      <c r="E9" s="33" t="s">
        <v>8</v>
      </c>
      <c r="F9" s="31" t="s">
        <v>4</v>
      </c>
      <c r="G9" s="76" t="s">
        <v>5</v>
      </c>
      <c r="H9" s="36" t="s">
        <v>217</v>
      </c>
      <c r="I9" s="36" t="s">
        <v>217</v>
      </c>
      <c r="J9" s="36" t="s">
        <v>217</v>
      </c>
      <c r="K9" s="36" t="s">
        <v>217</v>
      </c>
      <c r="L9" s="36" t="s">
        <v>217</v>
      </c>
      <c r="M9" s="33"/>
      <c r="N9" s="34"/>
      <c r="O9" s="34"/>
    </row>
    <row r="10" spans="1:20" x14ac:dyDescent="0.25">
      <c r="C10" s="52">
        <v>0.52317331917973864</v>
      </c>
      <c r="D10" s="52">
        <v>0.47682668082026131</v>
      </c>
      <c r="E10" s="40">
        <f>SUM(C10:D10)</f>
        <v>1</v>
      </c>
      <c r="F10" s="12"/>
      <c r="G10" s="72"/>
      <c r="H10" s="32" t="s">
        <v>210</v>
      </c>
      <c r="I10" s="32" t="s">
        <v>210</v>
      </c>
      <c r="J10" s="32" t="s">
        <v>210</v>
      </c>
      <c r="K10" s="32" t="s">
        <v>210</v>
      </c>
      <c r="L10" s="38" t="s">
        <v>215</v>
      </c>
      <c r="R10" s="10"/>
      <c r="S10" s="10"/>
      <c r="T10" s="10"/>
    </row>
    <row r="11" spans="1:20" x14ac:dyDescent="0.25">
      <c r="A11" s="25"/>
      <c r="B11" s="25"/>
      <c r="C11" s="51">
        <v>0.45777689011631045</v>
      </c>
      <c r="D11" s="51">
        <v>0.4172235403229787</v>
      </c>
      <c r="E11" s="41">
        <v>0.8750002008716683</v>
      </c>
      <c r="F11" s="26">
        <v>0.125</v>
      </c>
      <c r="G11" s="73">
        <v>1</v>
      </c>
      <c r="H11" s="37" t="s">
        <v>211</v>
      </c>
      <c r="I11" s="37" t="s">
        <v>212</v>
      </c>
      <c r="J11" s="37" t="s">
        <v>213</v>
      </c>
      <c r="K11" s="37" t="s">
        <v>214</v>
      </c>
      <c r="L11" s="39" t="s">
        <v>216</v>
      </c>
      <c r="N11" s="8"/>
      <c r="O11" s="8"/>
      <c r="P11" s="8"/>
    </row>
    <row r="12" spans="1:20" x14ac:dyDescent="0.25">
      <c r="A12" s="42" t="s">
        <v>9</v>
      </c>
      <c r="B12" s="43" t="s">
        <v>10</v>
      </c>
      <c r="C12" s="78">
        <v>34815</v>
      </c>
      <c r="D12" s="60">
        <f>E12-C12</f>
        <v>31730.824727042593</v>
      </c>
      <c r="E12" s="46">
        <f>C12/C10</f>
        <v>66545.824727042593</v>
      </c>
      <c r="F12" s="47">
        <f t="shared" ref="F12:F43" si="0">ROUND((E12/0.875)*0.125,0)</f>
        <v>9507</v>
      </c>
      <c r="G12" s="74">
        <f t="shared" ref="G12:G43" si="1">E12+F12</f>
        <v>76052.824727042593</v>
      </c>
      <c r="H12" s="47">
        <f t="shared" ref="H12:H43" si="2">ROUND(C12*0.25,0)</f>
        <v>8704</v>
      </c>
      <c r="I12" s="47">
        <f t="shared" ref="I12:I43" si="3">ROUND(C12*0.25,0)</f>
        <v>8704</v>
      </c>
      <c r="J12" s="47">
        <f t="shared" ref="J12:J43" si="4">ROUND(C12*0.25,0)</f>
        <v>8704</v>
      </c>
      <c r="K12" s="47">
        <f t="shared" ref="K12:K43" si="5">+C12-SUM(H12:J12)</f>
        <v>8703</v>
      </c>
      <c r="L12" s="48">
        <f>SUM(H12:K12)</f>
        <v>34815</v>
      </c>
      <c r="M12" s="53"/>
      <c r="N12" s="1"/>
      <c r="O12" s="1"/>
      <c r="Q12" s="1"/>
      <c r="R12" s="10"/>
      <c r="S12" s="1"/>
      <c r="T12" s="2"/>
    </row>
    <row r="13" spans="1:20" x14ac:dyDescent="0.25">
      <c r="A13" s="42" t="s">
        <v>11</v>
      </c>
      <c r="B13" s="43" t="s">
        <v>12</v>
      </c>
      <c r="C13" s="78">
        <v>7170</v>
      </c>
      <c r="D13" s="60">
        <f>E13-C13</f>
        <v>6534.827324225058</v>
      </c>
      <c r="E13" s="46">
        <f>C13/C10</f>
        <v>13704.827324225058</v>
      </c>
      <c r="F13" s="47">
        <f t="shared" si="0"/>
        <v>1958</v>
      </c>
      <c r="G13" s="74">
        <f t="shared" si="1"/>
        <v>15662.827324225058</v>
      </c>
      <c r="H13" s="47">
        <f t="shared" si="2"/>
        <v>1793</v>
      </c>
      <c r="I13" s="47">
        <f t="shared" si="3"/>
        <v>1793</v>
      </c>
      <c r="J13" s="47">
        <f t="shared" si="4"/>
        <v>1793</v>
      </c>
      <c r="K13" s="47">
        <f t="shared" si="5"/>
        <v>1791</v>
      </c>
      <c r="L13" s="48">
        <f t="shared" ref="L13:L76" si="6">SUM(H13:K13)</f>
        <v>7170</v>
      </c>
      <c r="M13" s="53"/>
      <c r="N13" s="1"/>
      <c r="O13" s="1"/>
      <c r="Q13" s="1"/>
      <c r="R13" s="10"/>
      <c r="S13" s="1"/>
      <c r="T13" s="2"/>
    </row>
    <row r="14" spans="1:20" x14ac:dyDescent="0.25">
      <c r="A14" s="42" t="s">
        <v>13</v>
      </c>
      <c r="B14" s="43" t="s">
        <v>14</v>
      </c>
      <c r="C14" s="78"/>
      <c r="D14" s="60">
        <f t="shared" ref="D14:D15" si="7">+ROUND($E14*D$10,0)</f>
        <v>0</v>
      </c>
      <c r="E14" s="46">
        <f>C14/C10</f>
        <v>0</v>
      </c>
      <c r="F14" s="47">
        <f t="shared" si="0"/>
        <v>0</v>
      </c>
      <c r="G14" s="74">
        <f t="shared" si="1"/>
        <v>0</v>
      </c>
      <c r="H14" s="47">
        <f t="shared" si="2"/>
        <v>0</v>
      </c>
      <c r="I14" s="47">
        <f t="shared" si="3"/>
        <v>0</v>
      </c>
      <c r="J14" s="47">
        <f t="shared" si="4"/>
        <v>0</v>
      </c>
      <c r="K14" s="47">
        <f t="shared" si="5"/>
        <v>0</v>
      </c>
      <c r="L14" s="48">
        <f t="shared" si="6"/>
        <v>0</v>
      </c>
      <c r="M14" s="53"/>
      <c r="N14" s="1"/>
      <c r="O14" s="1"/>
      <c r="Q14" s="1"/>
      <c r="R14" s="10"/>
      <c r="S14" s="1"/>
      <c r="T14" s="2"/>
    </row>
    <row r="15" spans="1:20" x14ac:dyDescent="0.25">
      <c r="A15" s="42" t="s">
        <v>15</v>
      </c>
      <c r="B15" s="43" t="s">
        <v>16</v>
      </c>
      <c r="C15" s="78"/>
      <c r="D15" s="60">
        <f t="shared" si="7"/>
        <v>0</v>
      </c>
      <c r="E15" s="46">
        <f>C15/C10</f>
        <v>0</v>
      </c>
      <c r="F15" s="47">
        <f t="shared" si="0"/>
        <v>0</v>
      </c>
      <c r="G15" s="74">
        <f t="shared" si="1"/>
        <v>0</v>
      </c>
      <c r="H15" s="47">
        <f t="shared" si="2"/>
        <v>0</v>
      </c>
      <c r="I15" s="47">
        <f t="shared" si="3"/>
        <v>0</v>
      </c>
      <c r="J15" s="47">
        <f t="shared" si="4"/>
        <v>0</v>
      </c>
      <c r="K15" s="47">
        <f t="shared" si="5"/>
        <v>0</v>
      </c>
      <c r="L15" s="48">
        <f t="shared" si="6"/>
        <v>0</v>
      </c>
      <c r="M15" s="54"/>
      <c r="N15" s="1"/>
      <c r="O15" s="1"/>
      <c r="Q15" s="1"/>
      <c r="R15" s="10"/>
      <c r="S15" s="1"/>
      <c r="T15" s="2"/>
    </row>
    <row r="16" spans="1:20" x14ac:dyDescent="0.25">
      <c r="A16" s="42" t="s">
        <v>17</v>
      </c>
      <c r="B16" s="59" t="s">
        <v>18</v>
      </c>
      <c r="C16" s="78">
        <v>23423</v>
      </c>
      <c r="D16" s="60">
        <f t="shared" ref="D16:D79" si="8">E16-C16</f>
        <v>21348.014004926576</v>
      </c>
      <c r="E16" s="46">
        <f>C16/C10</f>
        <v>44771.014004926576</v>
      </c>
      <c r="F16" s="47">
        <f t="shared" si="0"/>
        <v>6396</v>
      </c>
      <c r="G16" s="74">
        <f t="shared" si="1"/>
        <v>51167.014004926576</v>
      </c>
      <c r="H16" s="47">
        <f t="shared" si="2"/>
        <v>5856</v>
      </c>
      <c r="I16" s="47">
        <f t="shared" si="3"/>
        <v>5856</v>
      </c>
      <c r="J16" s="47">
        <f t="shared" si="4"/>
        <v>5856</v>
      </c>
      <c r="K16" s="47">
        <f t="shared" si="5"/>
        <v>5855</v>
      </c>
      <c r="L16" s="48">
        <f t="shared" si="6"/>
        <v>23423</v>
      </c>
      <c r="M16" s="54"/>
      <c r="N16" s="1"/>
      <c r="O16" s="1"/>
      <c r="Q16" s="1"/>
      <c r="R16" s="10"/>
      <c r="S16" s="1"/>
      <c r="T16" s="2"/>
    </row>
    <row r="17" spans="1:20" x14ac:dyDescent="0.25">
      <c r="A17" s="42" t="s">
        <v>19</v>
      </c>
      <c r="B17" s="43" t="s">
        <v>20</v>
      </c>
      <c r="C17" s="78"/>
      <c r="D17" s="60">
        <f t="shared" si="8"/>
        <v>0</v>
      </c>
      <c r="E17" s="46">
        <f>C17/C10</f>
        <v>0</v>
      </c>
      <c r="F17" s="47">
        <f t="shared" si="0"/>
        <v>0</v>
      </c>
      <c r="G17" s="74">
        <f t="shared" si="1"/>
        <v>0</v>
      </c>
      <c r="H17" s="47">
        <f t="shared" si="2"/>
        <v>0</v>
      </c>
      <c r="I17" s="47">
        <f t="shared" si="3"/>
        <v>0</v>
      </c>
      <c r="J17" s="47">
        <f t="shared" si="4"/>
        <v>0</v>
      </c>
      <c r="K17" s="47">
        <f t="shared" si="5"/>
        <v>0</v>
      </c>
      <c r="L17" s="48">
        <f t="shared" si="6"/>
        <v>0</v>
      </c>
      <c r="M17" s="54"/>
      <c r="N17" s="1"/>
      <c r="O17" s="1"/>
      <c r="Q17" s="1"/>
      <c r="R17" s="10"/>
      <c r="S17" s="1"/>
      <c r="T17" s="2"/>
    </row>
    <row r="18" spans="1:20" x14ac:dyDescent="0.25">
      <c r="A18" s="42" t="s">
        <v>21</v>
      </c>
      <c r="B18" s="43" t="s">
        <v>22</v>
      </c>
      <c r="C18" s="78"/>
      <c r="D18" s="60">
        <f t="shared" si="8"/>
        <v>0</v>
      </c>
      <c r="E18" s="46">
        <f>C18/C10</f>
        <v>0</v>
      </c>
      <c r="F18" s="47">
        <f t="shared" si="0"/>
        <v>0</v>
      </c>
      <c r="G18" s="74">
        <f t="shared" si="1"/>
        <v>0</v>
      </c>
      <c r="H18" s="47">
        <f t="shared" si="2"/>
        <v>0</v>
      </c>
      <c r="I18" s="47">
        <f t="shared" si="3"/>
        <v>0</v>
      </c>
      <c r="J18" s="47">
        <f t="shared" si="4"/>
        <v>0</v>
      </c>
      <c r="K18" s="47">
        <f t="shared" si="5"/>
        <v>0</v>
      </c>
      <c r="L18" s="48">
        <f t="shared" si="6"/>
        <v>0</v>
      </c>
      <c r="M18" s="54"/>
      <c r="N18" s="1"/>
      <c r="O18" s="1"/>
      <c r="Q18" s="1"/>
      <c r="R18" s="10"/>
      <c r="S18" s="1"/>
      <c r="T18" s="2"/>
    </row>
    <row r="19" spans="1:20" x14ac:dyDescent="0.25">
      <c r="A19" s="42" t="s">
        <v>23</v>
      </c>
      <c r="B19" s="43" t="s">
        <v>24</v>
      </c>
      <c r="C19" s="78"/>
      <c r="D19" s="60">
        <f t="shared" si="8"/>
        <v>0</v>
      </c>
      <c r="E19" s="46">
        <f>C19/C10</f>
        <v>0</v>
      </c>
      <c r="F19" s="47">
        <f t="shared" si="0"/>
        <v>0</v>
      </c>
      <c r="G19" s="74">
        <f t="shared" si="1"/>
        <v>0</v>
      </c>
      <c r="H19" s="47">
        <f t="shared" si="2"/>
        <v>0</v>
      </c>
      <c r="I19" s="47">
        <f t="shared" si="3"/>
        <v>0</v>
      </c>
      <c r="J19" s="47">
        <f t="shared" si="4"/>
        <v>0</v>
      </c>
      <c r="K19" s="47">
        <f t="shared" si="5"/>
        <v>0</v>
      </c>
      <c r="L19" s="48">
        <f t="shared" si="6"/>
        <v>0</v>
      </c>
      <c r="M19" s="54"/>
      <c r="N19" s="1"/>
      <c r="O19" s="1"/>
      <c r="Q19" s="1"/>
      <c r="R19" s="10"/>
      <c r="S19" s="1"/>
      <c r="T19" s="2"/>
    </row>
    <row r="20" spans="1:20" x14ac:dyDescent="0.25">
      <c r="A20" s="42" t="s">
        <v>25</v>
      </c>
      <c r="B20" s="43" t="s">
        <v>26</v>
      </c>
      <c r="C20" s="78"/>
      <c r="D20" s="60">
        <f t="shared" si="8"/>
        <v>0</v>
      </c>
      <c r="E20" s="46">
        <f>C20/C10</f>
        <v>0</v>
      </c>
      <c r="F20" s="47">
        <f t="shared" si="0"/>
        <v>0</v>
      </c>
      <c r="G20" s="74">
        <f t="shared" si="1"/>
        <v>0</v>
      </c>
      <c r="H20" s="47">
        <f t="shared" si="2"/>
        <v>0</v>
      </c>
      <c r="I20" s="47">
        <f t="shared" si="3"/>
        <v>0</v>
      </c>
      <c r="J20" s="47">
        <f t="shared" si="4"/>
        <v>0</v>
      </c>
      <c r="K20" s="47">
        <f t="shared" si="5"/>
        <v>0</v>
      </c>
      <c r="L20" s="48">
        <f t="shared" si="6"/>
        <v>0</v>
      </c>
      <c r="M20" s="54"/>
      <c r="N20" s="1"/>
      <c r="O20" s="1"/>
      <c r="Q20" s="1"/>
      <c r="R20" s="10"/>
      <c r="S20" s="1"/>
      <c r="T20" s="2"/>
    </row>
    <row r="21" spans="1:20" x14ac:dyDescent="0.25">
      <c r="A21" s="71" t="s">
        <v>27</v>
      </c>
      <c r="B21" s="63" t="s">
        <v>28</v>
      </c>
      <c r="C21" s="78">
        <v>11500</v>
      </c>
      <c r="D21" s="60">
        <f t="shared" si="8"/>
        <v>10481.24326758552</v>
      </c>
      <c r="E21" s="64">
        <f>C21/C10</f>
        <v>21981.24326758552</v>
      </c>
      <c r="F21" s="64">
        <f t="shared" si="0"/>
        <v>3140</v>
      </c>
      <c r="G21" s="74">
        <f t="shared" si="1"/>
        <v>25121.24326758552</v>
      </c>
      <c r="H21" s="64">
        <f t="shared" si="2"/>
        <v>2875</v>
      </c>
      <c r="I21" s="64">
        <f t="shared" si="3"/>
        <v>2875</v>
      </c>
      <c r="J21" s="64">
        <f t="shared" si="4"/>
        <v>2875</v>
      </c>
      <c r="K21" s="64">
        <f t="shared" si="5"/>
        <v>2875</v>
      </c>
      <c r="L21" s="65">
        <f t="shared" si="6"/>
        <v>11500</v>
      </c>
      <c r="M21" s="55" t="s">
        <v>218</v>
      </c>
      <c r="N21" s="35"/>
      <c r="O21" s="24"/>
      <c r="Q21" s="1"/>
      <c r="R21" s="10"/>
      <c r="S21" s="1"/>
      <c r="T21" s="2"/>
    </row>
    <row r="22" spans="1:20" x14ac:dyDescent="0.25">
      <c r="A22" s="42" t="s">
        <v>29</v>
      </c>
      <c r="B22" s="43" t="s">
        <v>30</v>
      </c>
      <c r="C22" s="78">
        <v>57000</v>
      </c>
      <c r="D22" s="60">
        <f t="shared" si="8"/>
        <v>51950.510108902134</v>
      </c>
      <c r="E22" s="46">
        <f>C22/C10</f>
        <v>108950.51010890213</v>
      </c>
      <c r="F22" s="47">
        <f t="shared" si="0"/>
        <v>15564</v>
      </c>
      <c r="G22" s="74">
        <f t="shared" si="1"/>
        <v>124514.51010890213</v>
      </c>
      <c r="H22" s="47">
        <f t="shared" si="2"/>
        <v>14250</v>
      </c>
      <c r="I22" s="47">
        <f t="shared" si="3"/>
        <v>14250</v>
      </c>
      <c r="J22" s="47">
        <f t="shared" si="4"/>
        <v>14250</v>
      </c>
      <c r="K22" s="47">
        <f t="shared" si="5"/>
        <v>14250</v>
      </c>
      <c r="L22" s="48">
        <f t="shared" si="6"/>
        <v>57000</v>
      </c>
      <c r="M22" s="11"/>
      <c r="N22" s="1"/>
      <c r="O22" s="1"/>
      <c r="Q22" s="1"/>
      <c r="R22" s="10"/>
      <c r="S22" s="1"/>
      <c r="T22" s="2"/>
    </row>
    <row r="23" spans="1:20" x14ac:dyDescent="0.25">
      <c r="A23" s="42" t="s">
        <v>31</v>
      </c>
      <c r="B23" s="43" t="s">
        <v>32</v>
      </c>
      <c r="C23" s="78">
        <v>4865</v>
      </c>
      <c r="D23" s="60">
        <f t="shared" si="8"/>
        <v>4434.0216084177009</v>
      </c>
      <c r="E23" s="46">
        <f>C23/C10</f>
        <v>9299.0216084177009</v>
      </c>
      <c r="F23" s="47">
        <f t="shared" si="0"/>
        <v>1328</v>
      </c>
      <c r="G23" s="74">
        <f t="shared" si="1"/>
        <v>10627.021608417701</v>
      </c>
      <c r="H23" s="47">
        <f t="shared" si="2"/>
        <v>1216</v>
      </c>
      <c r="I23" s="47">
        <f t="shared" si="3"/>
        <v>1216</v>
      </c>
      <c r="J23" s="47">
        <f t="shared" si="4"/>
        <v>1216</v>
      </c>
      <c r="K23" s="47">
        <f t="shared" si="5"/>
        <v>1217</v>
      </c>
      <c r="L23" s="48">
        <f t="shared" si="6"/>
        <v>4865</v>
      </c>
      <c r="M23" s="11"/>
      <c r="N23" s="1"/>
      <c r="O23" s="1"/>
      <c r="Q23" s="1"/>
      <c r="R23" s="10"/>
      <c r="S23" s="1"/>
      <c r="T23" s="2"/>
    </row>
    <row r="24" spans="1:20" x14ac:dyDescent="0.25">
      <c r="A24" s="42" t="s">
        <v>33</v>
      </c>
      <c r="B24" s="43" t="s">
        <v>34</v>
      </c>
      <c r="C24" s="78">
        <v>26784</v>
      </c>
      <c r="D24" s="60">
        <f t="shared" si="8"/>
        <v>24411.271276435698</v>
      </c>
      <c r="E24" s="46">
        <f>C24/C10</f>
        <v>51195.271276435698</v>
      </c>
      <c r="F24" s="47">
        <f t="shared" si="0"/>
        <v>7314</v>
      </c>
      <c r="G24" s="74">
        <f t="shared" si="1"/>
        <v>58509.271276435698</v>
      </c>
      <c r="H24" s="47">
        <f t="shared" si="2"/>
        <v>6696</v>
      </c>
      <c r="I24" s="47">
        <f t="shared" si="3"/>
        <v>6696</v>
      </c>
      <c r="J24" s="47">
        <f t="shared" si="4"/>
        <v>6696</v>
      </c>
      <c r="K24" s="47">
        <f t="shared" si="5"/>
        <v>6696</v>
      </c>
      <c r="L24" s="48">
        <f t="shared" si="6"/>
        <v>26784</v>
      </c>
      <c r="M24" s="11"/>
      <c r="N24" s="1"/>
      <c r="O24" s="1"/>
      <c r="Q24" s="1"/>
      <c r="R24" s="10"/>
      <c r="S24" s="1"/>
      <c r="T24" s="2"/>
    </row>
    <row r="25" spans="1:20" x14ac:dyDescent="0.25">
      <c r="A25" s="42" t="s">
        <v>35</v>
      </c>
      <c r="B25" s="43" t="s">
        <v>36</v>
      </c>
      <c r="C25" s="78">
        <v>12550</v>
      </c>
      <c r="D25" s="60">
        <f t="shared" si="8"/>
        <v>11438.226348538981</v>
      </c>
      <c r="E25" s="46">
        <f>C25/C10</f>
        <v>23988.226348538981</v>
      </c>
      <c r="F25" s="47">
        <f t="shared" si="0"/>
        <v>3427</v>
      </c>
      <c r="G25" s="74">
        <f t="shared" si="1"/>
        <v>27415.226348538981</v>
      </c>
      <c r="H25" s="47">
        <f t="shared" si="2"/>
        <v>3138</v>
      </c>
      <c r="I25" s="47">
        <f t="shared" si="3"/>
        <v>3138</v>
      </c>
      <c r="J25" s="47">
        <f t="shared" si="4"/>
        <v>3138</v>
      </c>
      <c r="K25" s="47">
        <f t="shared" si="5"/>
        <v>3136</v>
      </c>
      <c r="L25" s="48">
        <f t="shared" si="6"/>
        <v>12550</v>
      </c>
      <c r="M25" s="11"/>
      <c r="N25" s="1"/>
      <c r="O25" s="1"/>
      <c r="Q25" s="1"/>
      <c r="R25" s="10"/>
      <c r="S25" s="1"/>
      <c r="T25" s="2"/>
    </row>
    <row r="26" spans="1:20" x14ac:dyDescent="0.25">
      <c r="A26" s="42" t="s">
        <v>37</v>
      </c>
      <c r="B26" s="43" t="s">
        <v>38</v>
      </c>
      <c r="C26" s="78"/>
      <c r="D26" s="60">
        <f t="shared" si="8"/>
        <v>0</v>
      </c>
      <c r="E26" s="46">
        <f>C26/C10</f>
        <v>0</v>
      </c>
      <c r="F26" s="47">
        <f t="shared" si="0"/>
        <v>0</v>
      </c>
      <c r="G26" s="74">
        <f t="shared" si="1"/>
        <v>0</v>
      </c>
      <c r="H26" s="47">
        <f t="shared" si="2"/>
        <v>0</v>
      </c>
      <c r="I26" s="47">
        <f t="shared" si="3"/>
        <v>0</v>
      </c>
      <c r="J26" s="47">
        <f t="shared" si="4"/>
        <v>0</v>
      </c>
      <c r="K26" s="47">
        <f t="shared" si="5"/>
        <v>0</v>
      </c>
      <c r="L26" s="48">
        <f t="shared" si="6"/>
        <v>0</v>
      </c>
      <c r="M26" s="11"/>
      <c r="N26" s="1"/>
      <c r="O26" s="1"/>
      <c r="Q26" s="1"/>
      <c r="R26" s="10"/>
      <c r="S26" s="1"/>
      <c r="T26" s="2"/>
    </row>
    <row r="27" spans="1:20" x14ac:dyDescent="0.25">
      <c r="A27" s="42" t="s">
        <v>39</v>
      </c>
      <c r="B27" s="43" t="s">
        <v>40</v>
      </c>
      <c r="C27" s="78"/>
      <c r="D27" s="60">
        <f t="shared" si="8"/>
        <v>0</v>
      </c>
      <c r="E27" s="46">
        <f>C27/C10</f>
        <v>0</v>
      </c>
      <c r="F27" s="47">
        <f t="shared" si="0"/>
        <v>0</v>
      </c>
      <c r="G27" s="74">
        <f t="shared" si="1"/>
        <v>0</v>
      </c>
      <c r="H27" s="47">
        <f t="shared" si="2"/>
        <v>0</v>
      </c>
      <c r="I27" s="47">
        <f t="shared" si="3"/>
        <v>0</v>
      </c>
      <c r="J27" s="47">
        <f t="shared" si="4"/>
        <v>0</v>
      </c>
      <c r="K27" s="47">
        <f t="shared" si="5"/>
        <v>0</v>
      </c>
      <c r="L27" s="48">
        <f t="shared" si="6"/>
        <v>0</v>
      </c>
      <c r="M27" s="11"/>
      <c r="N27" s="1"/>
      <c r="O27" s="1"/>
      <c r="Q27" s="1"/>
      <c r="R27" s="10"/>
      <c r="S27" s="1"/>
      <c r="T27" s="2"/>
    </row>
    <row r="28" spans="1:20" x14ac:dyDescent="0.25">
      <c r="A28" s="42" t="s">
        <v>41</v>
      </c>
      <c r="B28" s="43" t="s">
        <v>42</v>
      </c>
      <c r="C28" s="78"/>
      <c r="D28" s="60">
        <f t="shared" si="8"/>
        <v>0</v>
      </c>
      <c r="E28" s="46">
        <f>C28/C10</f>
        <v>0</v>
      </c>
      <c r="F28" s="47">
        <f t="shared" si="0"/>
        <v>0</v>
      </c>
      <c r="G28" s="74">
        <f t="shared" si="1"/>
        <v>0</v>
      </c>
      <c r="H28" s="47">
        <f t="shared" si="2"/>
        <v>0</v>
      </c>
      <c r="I28" s="47">
        <f t="shared" si="3"/>
        <v>0</v>
      </c>
      <c r="J28" s="47">
        <f t="shared" si="4"/>
        <v>0</v>
      </c>
      <c r="K28" s="47">
        <f t="shared" si="5"/>
        <v>0</v>
      </c>
      <c r="L28" s="48">
        <f t="shared" si="6"/>
        <v>0</v>
      </c>
      <c r="M28" s="11"/>
      <c r="N28" s="1"/>
      <c r="O28" s="1"/>
      <c r="Q28" s="1"/>
      <c r="R28" s="10"/>
      <c r="S28" s="1"/>
      <c r="T28" s="2"/>
    </row>
    <row r="29" spans="1:20" x14ac:dyDescent="0.25">
      <c r="A29" s="42" t="s">
        <v>43</v>
      </c>
      <c r="B29" s="43" t="s">
        <v>44</v>
      </c>
      <c r="C29" s="78">
        <v>76945</v>
      </c>
      <c r="D29" s="60">
        <f t="shared" si="8"/>
        <v>70128.631584727642</v>
      </c>
      <c r="E29" s="46">
        <f>C29/C10</f>
        <v>147073.63158472764</v>
      </c>
      <c r="F29" s="47">
        <f t="shared" si="0"/>
        <v>21011</v>
      </c>
      <c r="G29" s="74">
        <f t="shared" si="1"/>
        <v>168084.63158472764</v>
      </c>
      <c r="H29" s="47">
        <f t="shared" si="2"/>
        <v>19236</v>
      </c>
      <c r="I29" s="47">
        <f t="shared" si="3"/>
        <v>19236</v>
      </c>
      <c r="J29" s="47">
        <f t="shared" si="4"/>
        <v>19236</v>
      </c>
      <c r="K29" s="47">
        <f t="shared" si="5"/>
        <v>19237</v>
      </c>
      <c r="L29" s="48">
        <f t="shared" si="6"/>
        <v>76945</v>
      </c>
      <c r="M29" s="11"/>
      <c r="N29" s="1"/>
      <c r="O29" s="1"/>
      <c r="Q29" s="1"/>
      <c r="R29" s="10"/>
      <c r="S29" s="1"/>
      <c r="T29" s="2"/>
    </row>
    <row r="30" spans="1:20" x14ac:dyDescent="0.25">
      <c r="A30" s="42" t="s">
        <v>45</v>
      </c>
      <c r="B30" s="43" t="s">
        <v>46</v>
      </c>
      <c r="C30" s="78"/>
      <c r="D30" s="60">
        <f t="shared" si="8"/>
        <v>0</v>
      </c>
      <c r="E30" s="46">
        <f>C30/C10</f>
        <v>0</v>
      </c>
      <c r="F30" s="47">
        <f t="shared" si="0"/>
        <v>0</v>
      </c>
      <c r="G30" s="74">
        <f t="shared" si="1"/>
        <v>0</v>
      </c>
      <c r="H30" s="47">
        <f t="shared" si="2"/>
        <v>0</v>
      </c>
      <c r="I30" s="47">
        <f t="shared" si="3"/>
        <v>0</v>
      </c>
      <c r="J30" s="47">
        <f t="shared" si="4"/>
        <v>0</v>
      </c>
      <c r="K30" s="47">
        <f t="shared" si="5"/>
        <v>0</v>
      </c>
      <c r="L30" s="48">
        <f t="shared" si="6"/>
        <v>0</v>
      </c>
      <c r="M30" s="11"/>
      <c r="N30" s="1"/>
      <c r="O30" s="1"/>
      <c r="Q30" s="1"/>
      <c r="R30" s="10"/>
      <c r="S30" s="1"/>
      <c r="T30" s="2"/>
    </row>
    <row r="31" spans="1:20" x14ac:dyDescent="0.25">
      <c r="A31" s="42" t="s">
        <v>47</v>
      </c>
      <c r="B31" s="43" t="s">
        <v>48</v>
      </c>
      <c r="C31" s="78"/>
      <c r="D31" s="60">
        <f t="shared" si="8"/>
        <v>0</v>
      </c>
      <c r="E31" s="46">
        <f>C31/C10</f>
        <v>0</v>
      </c>
      <c r="F31" s="47">
        <f t="shared" si="0"/>
        <v>0</v>
      </c>
      <c r="G31" s="74">
        <f t="shared" si="1"/>
        <v>0</v>
      </c>
      <c r="H31" s="47">
        <f t="shared" si="2"/>
        <v>0</v>
      </c>
      <c r="I31" s="47">
        <f t="shared" si="3"/>
        <v>0</v>
      </c>
      <c r="J31" s="47">
        <f t="shared" si="4"/>
        <v>0</v>
      </c>
      <c r="K31" s="47">
        <f t="shared" si="5"/>
        <v>0</v>
      </c>
      <c r="L31" s="48">
        <f t="shared" si="6"/>
        <v>0</v>
      </c>
      <c r="M31" s="11"/>
      <c r="N31" s="1"/>
      <c r="O31" s="1"/>
      <c r="Q31" s="1"/>
      <c r="R31" s="10"/>
      <c r="S31" s="1"/>
      <c r="T31" s="2"/>
    </row>
    <row r="32" spans="1:20" x14ac:dyDescent="0.25">
      <c r="A32" s="42" t="s">
        <v>49</v>
      </c>
      <c r="B32" s="43" t="s">
        <v>50</v>
      </c>
      <c r="C32" s="78">
        <v>9730</v>
      </c>
      <c r="D32" s="60">
        <f t="shared" si="8"/>
        <v>8868.0432168354018</v>
      </c>
      <c r="E32" s="46">
        <f>C32/C10</f>
        <v>18598.043216835402</v>
      </c>
      <c r="F32" s="47">
        <f t="shared" si="0"/>
        <v>2657</v>
      </c>
      <c r="G32" s="74">
        <f t="shared" si="1"/>
        <v>21255.043216835402</v>
      </c>
      <c r="H32" s="47">
        <f t="shared" si="2"/>
        <v>2433</v>
      </c>
      <c r="I32" s="47">
        <f t="shared" si="3"/>
        <v>2433</v>
      </c>
      <c r="J32" s="47">
        <f t="shared" si="4"/>
        <v>2433</v>
      </c>
      <c r="K32" s="47">
        <f t="shared" si="5"/>
        <v>2431</v>
      </c>
      <c r="L32" s="48">
        <f t="shared" si="6"/>
        <v>9730</v>
      </c>
      <c r="M32" s="11"/>
      <c r="N32" s="24"/>
      <c r="O32" s="24"/>
      <c r="Q32" s="1"/>
      <c r="R32" s="10"/>
      <c r="S32" s="1"/>
      <c r="T32" s="2"/>
    </row>
    <row r="33" spans="1:20" x14ac:dyDescent="0.25">
      <c r="A33" s="42" t="s">
        <v>51</v>
      </c>
      <c r="B33" s="43" t="s">
        <v>52</v>
      </c>
      <c r="C33" s="78"/>
      <c r="D33" s="60">
        <f t="shared" si="8"/>
        <v>0</v>
      </c>
      <c r="E33" s="46">
        <f>C33/C10</f>
        <v>0</v>
      </c>
      <c r="F33" s="47">
        <f t="shared" si="0"/>
        <v>0</v>
      </c>
      <c r="G33" s="74">
        <f t="shared" si="1"/>
        <v>0</v>
      </c>
      <c r="H33" s="47">
        <f t="shared" si="2"/>
        <v>0</v>
      </c>
      <c r="I33" s="47">
        <f t="shared" si="3"/>
        <v>0</v>
      </c>
      <c r="J33" s="47">
        <f t="shared" si="4"/>
        <v>0</v>
      </c>
      <c r="K33" s="47">
        <f t="shared" si="5"/>
        <v>0</v>
      </c>
      <c r="L33" s="48">
        <f t="shared" si="6"/>
        <v>0</v>
      </c>
      <c r="M33" s="11"/>
      <c r="N33" s="1"/>
      <c r="O33" s="1"/>
      <c r="Q33" s="1"/>
      <c r="R33" s="10"/>
      <c r="S33" s="1"/>
      <c r="T33" s="2"/>
    </row>
    <row r="34" spans="1:20" x14ac:dyDescent="0.25">
      <c r="A34" s="42" t="s">
        <v>53</v>
      </c>
      <c r="B34" s="43" t="s">
        <v>54</v>
      </c>
      <c r="C34" s="78">
        <v>18146</v>
      </c>
      <c r="D34" s="60">
        <f t="shared" si="8"/>
        <v>16538.490463791895</v>
      </c>
      <c r="E34" s="46">
        <f>C34/C10</f>
        <v>34684.490463791895</v>
      </c>
      <c r="F34" s="47">
        <f t="shared" si="0"/>
        <v>4955</v>
      </c>
      <c r="G34" s="74">
        <f t="shared" si="1"/>
        <v>39639.490463791895</v>
      </c>
      <c r="H34" s="47">
        <f t="shared" si="2"/>
        <v>4537</v>
      </c>
      <c r="I34" s="47">
        <f t="shared" si="3"/>
        <v>4537</v>
      </c>
      <c r="J34" s="47">
        <f t="shared" si="4"/>
        <v>4537</v>
      </c>
      <c r="K34" s="47">
        <f t="shared" si="5"/>
        <v>4535</v>
      </c>
      <c r="L34" s="48">
        <f t="shared" si="6"/>
        <v>18146</v>
      </c>
      <c r="M34" s="11"/>
      <c r="N34" s="1"/>
      <c r="O34" s="1"/>
      <c r="Q34" s="1"/>
      <c r="R34" s="10"/>
      <c r="S34" s="1"/>
      <c r="T34" s="2"/>
    </row>
    <row r="35" spans="1:20" x14ac:dyDescent="0.25">
      <c r="A35" s="42" t="s">
        <v>55</v>
      </c>
      <c r="B35" s="43" t="s">
        <v>56</v>
      </c>
      <c r="C35" s="78">
        <v>20493</v>
      </c>
      <c r="D35" s="60">
        <f t="shared" si="8"/>
        <v>18677.575502837397</v>
      </c>
      <c r="E35" s="46">
        <f>C35/C10</f>
        <v>39170.575502837397</v>
      </c>
      <c r="F35" s="47">
        <f t="shared" si="0"/>
        <v>5596</v>
      </c>
      <c r="G35" s="74">
        <f t="shared" si="1"/>
        <v>44766.575502837397</v>
      </c>
      <c r="H35" s="47">
        <f t="shared" si="2"/>
        <v>5123</v>
      </c>
      <c r="I35" s="47">
        <f t="shared" si="3"/>
        <v>5123</v>
      </c>
      <c r="J35" s="47">
        <f t="shared" si="4"/>
        <v>5123</v>
      </c>
      <c r="K35" s="47">
        <f t="shared" si="5"/>
        <v>5124</v>
      </c>
      <c r="L35" s="48">
        <f t="shared" si="6"/>
        <v>20493</v>
      </c>
      <c r="M35" s="11"/>
      <c r="N35" s="1"/>
      <c r="O35" s="1"/>
      <c r="Q35" s="1"/>
      <c r="R35" s="10"/>
      <c r="S35" s="1"/>
      <c r="T35" s="2"/>
    </row>
    <row r="36" spans="1:20" x14ac:dyDescent="0.25">
      <c r="A36" s="42" t="s">
        <v>57</v>
      </c>
      <c r="B36" s="43" t="s">
        <v>58</v>
      </c>
      <c r="C36" s="78"/>
      <c r="D36" s="60">
        <f t="shared" si="8"/>
        <v>0</v>
      </c>
      <c r="E36" s="46">
        <f>C36/C10</f>
        <v>0</v>
      </c>
      <c r="F36" s="47">
        <f t="shared" si="0"/>
        <v>0</v>
      </c>
      <c r="G36" s="74">
        <f t="shared" si="1"/>
        <v>0</v>
      </c>
      <c r="H36" s="47">
        <f t="shared" si="2"/>
        <v>0</v>
      </c>
      <c r="I36" s="47">
        <f t="shared" si="3"/>
        <v>0</v>
      </c>
      <c r="J36" s="47">
        <f t="shared" si="4"/>
        <v>0</v>
      </c>
      <c r="K36" s="47">
        <f t="shared" si="5"/>
        <v>0</v>
      </c>
      <c r="L36" s="48">
        <f t="shared" si="6"/>
        <v>0</v>
      </c>
      <c r="M36" s="11"/>
      <c r="N36" s="1"/>
      <c r="O36" s="1"/>
      <c r="Q36" s="1"/>
      <c r="R36" s="10"/>
      <c r="S36" s="1"/>
      <c r="T36" s="2"/>
    </row>
    <row r="37" spans="1:20" x14ac:dyDescent="0.25">
      <c r="A37" s="42" t="s">
        <v>59</v>
      </c>
      <c r="B37" s="43" t="s">
        <v>60</v>
      </c>
      <c r="C37" s="78">
        <v>67500</v>
      </c>
      <c r="D37" s="60">
        <f t="shared" si="8"/>
        <v>61520.340918436748</v>
      </c>
      <c r="E37" s="46">
        <f>C37/C10</f>
        <v>129020.34091843675</v>
      </c>
      <c r="F37" s="47">
        <f t="shared" si="0"/>
        <v>18431</v>
      </c>
      <c r="G37" s="74">
        <f t="shared" si="1"/>
        <v>147451.34091843676</v>
      </c>
      <c r="H37" s="47">
        <f t="shared" si="2"/>
        <v>16875</v>
      </c>
      <c r="I37" s="47">
        <f t="shared" si="3"/>
        <v>16875</v>
      </c>
      <c r="J37" s="47">
        <f t="shared" si="4"/>
        <v>16875</v>
      </c>
      <c r="K37" s="47">
        <f t="shared" si="5"/>
        <v>16875</v>
      </c>
      <c r="L37" s="48">
        <f t="shared" si="6"/>
        <v>67500</v>
      </c>
      <c r="M37" s="11"/>
      <c r="N37" s="1"/>
      <c r="O37" s="1"/>
      <c r="Q37" s="1"/>
      <c r="R37" s="10"/>
      <c r="S37" s="1"/>
      <c r="T37" s="2"/>
    </row>
    <row r="38" spans="1:20" x14ac:dyDescent="0.25">
      <c r="A38" s="42" t="s">
        <v>61</v>
      </c>
      <c r="B38" s="43" t="s">
        <v>62</v>
      </c>
      <c r="C38" s="78"/>
      <c r="D38" s="60">
        <f t="shared" si="8"/>
        <v>0</v>
      </c>
      <c r="E38" s="46">
        <f>C38/C10</f>
        <v>0</v>
      </c>
      <c r="F38" s="47">
        <f t="shared" si="0"/>
        <v>0</v>
      </c>
      <c r="G38" s="74">
        <f t="shared" si="1"/>
        <v>0</v>
      </c>
      <c r="H38" s="47">
        <f t="shared" si="2"/>
        <v>0</v>
      </c>
      <c r="I38" s="47">
        <f t="shared" si="3"/>
        <v>0</v>
      </c>
      <c r="J38" s="47">
        <f t="shared" si="4"/>
        <v>0</v>
      </c>
      <c r="K38" s="47">
        <f t="shared" si="5"/>
        <v>0</v>
      </c>
      <c r="L38" s="48">
        <f t="shared" si="6"/>
        <v>0</v>
      </c>
      <c r="M38" s="11"/>
      <c r="N38" s="1"/>
      <c r="O38" s="1"/>
      <c r="Q38" s="1"/>
      <c r="R38" s="10"/>
      <c r="S38" s="1"/>
      <c r="T38" s="2"/>
    </row>
    <row r="39" spans="1:20" x14ac:dyDescent="0.25">
      <c r="A39" s="42" t="s">
        <v>63</v>
      </c>
      <c r="B39" s="43" t="s">
        <v>64</v>
      </c>
      <c r="C39" s="78"/>
      <c r="D39" s="60">
        <f t="shared" si="8"/>
        <v>0</v>
      </c>
      <c r="E39" s="46">
        <f>C39/C10</f>
        <v>0</v>
      </c>
      <c r="F39" s="47">
        <f t="shared" si="0"/>
        <v>0</v>
      </c>
      <c r="G39" s="74">
        <f t="shared" si="1"/>
        <v>0</v>
      </c>
      <c r="H39" s="47">
        <f t="shared" si="2"/>
        <v>0</v>
      </c>
      <c r="I39" s="47">
        <f t="shared" si="3"/>
        <v>0</v>
      </c>
      <c r="J39" s="47">
        <f t="shared" si="4"/>
        <v>0</v>
      </c>
      <c r="K39" s="47">
        <f t="shared" si="5"/>
        <v>0</v>
      </c>
      <c r="L39" s="48">
        <f t="shared" si="6"/>
        <v>0</v>
      </c>
      <c r="M39" s="11"/>
      <c r="N39" s="1"/>
      <c r="O39" s="1"/>
      <c r="Q39" s="1"/>
      <c r="R39" s="10"/>
      <c r="S39" s="1"/>
      <c r="T39" s="2"/>
    </row>
    <row r="40" spans="1:20" x14ac:dyDescent="0.25">
      <c r="A40" s="42" t="s">
        <v>65</v>
      </c>
      <c r="B40" s="43" t="s">
        <v>66</v>
      </c>
      <c r="C40" s="78">
        <v>56521</v>
      </c>
      <c r="D40" s="60">
        <f t="shared" si="8"/>
        <v>51513.943541495755</v>
      </c>
      <c r="E40" s="46">
        <f>C40/C10</f>
        <v>108034.94354149576</v>
      </c>
      <c r="F40" s="47">
        <f t="shared" si="0"/>
        <v>15434</v>
      </c>
      <c r="G40" s="74">
        <f t="shared" si="1"/>
        <v>123468.94354149576</v>
      </c>
      <c r="H40" s="47">
        <f t="shared" si="2"/>
        <v>14130</v>
      </c>
      <c r="I40" s="47">
        <f t="shared" si="3"/>
        <v>14130</v>
      </c>
      <c r="J40" s="47">
        <f t="shared" si="4"/>
        <v>14130</v>
      </c>
      <c r="K40" s="47">
        <f t="shared" si="5"/>
        <v>14131</v>
      </c>
      <c r="L40" s="48">
        <f t="shared" si="6"/>
        <v>56521</v>
      </c>
      <c r="M40" s="11"/>
      <c r="N40" s="1"/>
      <c r="O40" s="1"/>
      <c r="Q40" s="1"/>
      <c r="R40" s="10"/>
      <c r="S40" s="1"/>
      <c r="T40" s="2"/>
    </row>
    <row r="41" spans="1:20" x14ac:dyDescent="0.25">
      <c r="A41" s="42" t="s">
        <v>67</v>
      </c>
      <c r="B41" s="43" t="s">
        <v>68</v>
      </c>
      <c r="C41" s="78"/>
      <c r="D41" s="60">
        <f t="shared" si="8"/>
        <v>0</v>
      </c>
      <c r="E41" s="46">
        <f>C41/C10</f>
        <v>0</v>
      </c>
      <c r="F41" s="47">
        <f t="shared" si="0"/>
        <v>0</v>
      </c>
      <c r="G41" s="74">
        <f t="shared" si="1"/>
        <v>0</v>
      </c>
      <c r="H41" s="47">
        <f t="shared" si="2"/>
        <v>0</v>
      </c>
      <c r="I41" s="47">
        <f t="shared" si="3"/>
        <v>0</v>
      </c>
      <c r="J41" s="47">
        <f t="shared" si="4"/>
        <v>0</v>
      </c>
      <c r="K41" s="47">
        <f t="shared" si="5"/>
        <v>0</v>
      </c>
      <c r="L41" s="48">
        <f t="shared" si="6"/>
        <v>0</v>
      </c>
      <c r="M41" s="11"/>
      <c r="N41" s="1"/>
      <c r="O41" s="1"/>
      <c r="Q41" s="1"/>
      <c r="R41" s="10"/>
      <c r="S41" s="1"/>
      <c r="T41" s="2"/>
    </row>
    <row r="42" spans="1:20" x14ac:dyDescent="0.25">
      <c r="A42" s="42" t="s">
        <v>69</v>
      </c>
      <c r="B42" s="43" t="s">
        <v>70</v>
      </c>
      <c r="C42" s="78"/>
      <c r="D42" s="60">
        <f t="shared" si="8"/>
        <v>0</v>
      </c>
      <c r="E42" s="46">
        <f>C42/C10</f>
        <v>0</v>
      </c>
      <c r="F42" s="47">
        <f t="shared" si="0"/>
        <v>0</v>
      </c>
      <c r="G42" s="74">
        <f t="shared" si="1"/>
        <v>0</v>
      </c>
      <c r="H42" s="47">
        <f t="shared" si="2"/>
        <v>0</v>
      </c>
      <c r="I42" s="47">
        <f t="shared" si="3"/>
        <v>0</v>
      </c>
      <c r="J42" s="47">
        <f t="shared" si="4"/>
        <v>0</v>
      </c>
      <c r="K42" s="47">
        <f t="shared" si="5"/>
        <v>0</v>
      </c>
      <c r="L42" s="48">
        <f t="shared" si="6"/>
        <v>0</v>
      </c>
      <c r="M42" s="11"/>
      <c r="N42" s="1"/>
      <c r="O42" s="1"/>
      <c r="Q42" s="1"/>
      <c r="R42" s="10"/>
      <c r="S42" s="1"/>
      <c r="T42" s="2"/>
    </row>
    <row r="43" spans="1:20" x14ac:dyDescent="0.25">
      <c r="A43" s="42" t="s">
        <v>71</v>
      </c>
      <c r="B43" s="43" t="s">
        <v>72</v>
      </c>
      <c r="C43" s="78">
        <v>93698</v>
      </c>
      <c r="D43" s="60">
        <f t="shared" si="8"/>
        <v>85397.524494454614</v>
      </c>
      <c r="E43" s="46">
        <f>C43/C10</f>
        <v>179095.52449445461</v>
      </c>
      <c r="F43" s="47">
        <f t="shared" si="0"/>
        <v>25585</v>
      </c>
      <c r="G43" s="74">
        <f t="shared" si="1"/>
        <v>204680.52449445461</v>
      </c>
      <c r="H43" s="47">
        <f t="shared" si="2"/>
        <v>23425</v>
      </c>
      <c r="I43" s="47">
        <f t="shared" si="3"/>
        <v>23425</v>
      </c>
      <c r="J43" s="47">
        <f t="shared" si="4"/>
        <v>23425</v>
      </c>
      <c r="K43" s="47">
        <f t="shared" si="5"/>
        <v>23423</v>
      </c>
      <c r="L43" s="48">
        <f t="shared" si="6"/>
        <v>93698</v>
      </c>
      <c r="M43" s="11"/>
      <c r="N43" s="1"/>
      <c r="O43" s="1"/>
      <c r="Q43" s="1"/>
      <c r="R43" s="10"/>
      <c r="S43" s="1"/>
      <c r="T43" s="2"/>
    </row>
    <row r="44" spans="1:20" x14ac:dyDescent="0.25">
      <c r="A44" s="42" t="s">
        <v>73</v>
      </c>
      <c r="B44" s="43" t="s">
        <v>74</v>
      </c>
      <c r="C44" s="78">
        <v>18354</v>
      </c>
      <c r="D44" s="60">
        <f t="shared" si="8"/>
        <v>16728.064255066492</v>
      </c>
      <c r="E44" s="46">
        <f>C44/C10</f>
        <v>35082.064255066492</v>
      </c>
      <c r="F44" s="47">
        <f t="shared" ref="F44:F75" si="9">ROUND((E44/0.875)*0.125,0)</f>
        <v>5012</v>
      </c>
      <c r="G44" s="74">
        <f t="shared" ref="G44:G75" si="10">E44+F44</f>
        <v>40094.064255066492</v>
      </c>
      <c r="H44" s="47">
        <f t="shared" ref="H44:H75" si="11">ROUND(C44*0.25,0)</f>
        <v>4589</v>
      </c>
      <c r="I44" s="47">
        <f t="shared" ref="I44:I75" si="12">ROUND(C44*0.25,0)</f>
        <v>4589</v>
      </c>
      <c r="J44" s="47">
        <f t="shared" ref="J44:J75" si="13">ROUND(C44*0.25,0)</f>
        <v>4589</v>
      </c>
      <c r="K44" s="47">
        <f t="shared" ref="K44:K75" si="14">+C44-SUM(H44:J44)</f>
        <v>4587</v>
      </c>
      <c r="L44" s="48">
        <f t="shared" si="6"/>
        <v>18354</v>
      </c>
      <c r="M44" s="11"/>
      <c r="N44" s="1"/>
      <c r="O44" s="1"/>
      <c r="Q44" s="1"/>
      <c r="R44" s="10"/>
      <c r="S44" s="1"/>
      <c r="T44" s="2"/>
    </row>
    <row r="45" spans="1:20" x14ac:dyDescent="0.25">
      <c r="A45" s="42" t="s">
        <v>75</v>
      </c>
      <c r="B45" s="43" t="s">
        <v>76</v>
      </c>
      <c r="C45" s="78">
        <v>71300</v>
      </c>
      <c r="D45" s="60">
        <f t="shared" si="8"/>
        <v>64983.708259030216</v>
      </c>
      <c r="E45" s="61">
        <f>C45/C10</f>
        <v>136283.70825903022</v>
      </c>
      <c r="F45" s="47">
        <f t="shared" si="9"/>
        <v>19469</v>
      </c>
      <c r="G45" s="74">
        <f t="shared" si="10"/>
        <v>155752.70825903022</v>
      </c>
      <c r="H45" s="47">
        <f t="shared" si="11"/>
        <v>17825</v>
      </c>
      <c r="I45" s="47">
        <f t="shared" si="12"/>
        <v>17825</v>
      </c>
      <c r="J45" s="47">
        <f t="shared" si="13"/>
        <v>17825</v>
      </c>
      <c r="K45" s="47">
        <f t="shared" si="14"/>
        <v>17825</v>
      </c>
      <c r="L45" s="48">
        <f t="shared" si="6"/>
        <v>71300</v>
      </c>
      <c r="M45" s="11"/>
      <c r="N45" s="1"/>
      <c r="O45" s="1"/>
      <c r="Q45" s="1"/>
      <c r="R45" s="10"/>
      <c r="S45" s="1"/>
      <c r="T45" s="2"/>
    </row>
    <row r="46" spans="1:20" x14ac:dyDescent="0.25">
      <c r="A46" s="42" t="s">
        <v>77</v>
      </c>
      <c r="B46" s="43" t="s">
        <v>78</v>
      </c>
      <c r="C46" s="78">
        <v>50527</v>
      </c>
      <c r="D46" s="60">
        <f t="shared" si="8"/>
        <v>46050.937267938571</v>
      </c>
      <c r="E46" s="61">
        <f>C46/C10</f>
        <v>96577.937267938571</v>
      </c>
      <c r="F46" s="47">
        <f t="shared" si="9"/>
        <v>13797</v>
      </c>
      <c r="G46" s="74">
        <f t="shared" si="10"/>
        <v>110374.93726793857</v>
      </c>
      <c r="H46" s="47">
        <f t="shared" si="11"/>
        <v>12632</v>
      </c>
      <c r="I46" s="47">
        <f t="shared" si="12"/>
        <v>12632</v>
      </c>
      <c r="J46" s="47">
        <f t="shared" si="13"/>
        <v>12632</v>
      </c>
      <c r="K46" s="47">
        <f t="shared" si="14"/>
        <v>12631</v>
      </c>
      <c r="L46" s="48">
        <f t="shared" si="6"/>
        <v>50527</v>
      </c>
      <c r="M46" s="11"/>
      <c r="N46" s="1"/>
      <c r="O46" s="1"/>
      <c r="Q46" s="1"/>
      <c r="R46" s="10"/>
      <c r="S46" s="1"/>
      <c r="T46" s="2"/>
    </row>
    <row r="47" spans="1:20" x14ac:dyDescent="0.25">
      <c r="A47" s="42" t="s">
        <v>79</v>
      </c>
      <c r="B47" s="43" t="s">
        <v>80</v>
      </c>
      <c r="C47" s="78">
        <v>57270</v>
      </c>
      <c r="D47" s="60">
        <f t="shared" si="8"/>
        <v>52196.591472575892</v>
      </c>
      <c r="E47" s="61">
        <f>C47/C10</f>
        <v>109466.59147257589</v>
      </c>
      <c r="F47" s="47">
        <f t="shared" si="9"/>
        <v>15638</v>
      </c>
      <c r="G47" s="74">
        <f t="shared" si="10"/>
        <v>125104.59147257589</v>
      </c>
      <c r="H47" s="47">
        <f t="shared" si="11"/>
        <v>14318</v>
      </c>
      <c r="I47" s="47">
        <f t="shared" si="12"/>
        <v>14318</v>
      </c>
      <c r="J47" s="47">
        <f t="shared" si="13"/>
        <v>14318</v>
      </c>
      <c r="K47" s="47">
        <f t="shared" si="14"/>
        <v>14316</v>
      </c>
      <c r="L47" s="48">
        <f t="shared" si="6"/>
        <v>57270</v>
      </c>
      <c r="M47" s="11"/>
      <c r="N47" s="1"/>
      <c r="O47" s="1"/>
      <c r="Q47" s="1"/>
      <c r="R47" s="10"/>
      <c r="S47" s="1"/>
      <c r="T47" s="2"/>
    </row>
    <row r="48" spans="1:20" x14ac:dyDescent="0.25">
      <c r="A48" s="42" t="s">
        <v>81</v>
      </c>
      <c r="B48" s="43" t="s">
        <v>82</v>
      </c>
      <c r="C48" s="78"/>
      <c r="D48" s="60">
        <f t="shared" si="8"/>
        <v>0</v>
      </c>
      <c r="E48" s="61">
        <f>C48/C10</f>
        <v>0</v>
      </c>
      <c r="F48" s="47">
        <f t="shared" si="9"/>
        <v>0</v>
      </c>
      <c r="G48" s="74">
        <f t="shared" si="10"/>
        <v>0</v>
      </c>
      <c r="H48" s="47">
        <f t="shared" si="11"/>
        <v>0</v>
      </c>
      <c r="I48" s="47">
        <f t="shared" si="12"/>
        <v>0</v>
      </c>
      <c r="J48" s="47">
        <f t="shared" si="13"/>
        <v>0</v>
      </c>
      <c r="K48" s="47">
        <f t="shared" si="14"/>
        <v>0</v>
      </c>
      <c r="L48" s="48">
        <f t="shared" si="6"/>
        <v>0</v>
      </c>
      <c r="M48" s="11"/>
      <c r="N48" s="1"/>
      <c r="O48" s="1"/>
      <c r="Q48" s="1"/>
      <c r="R48" s="10"/>
      <c r="S48" s="1"/>
      <c r="T48" s="2"/>
    </row>
    <row r="49" spans="1:20" x14ac:dyDescent="0.25">
      <c r="A49" s="42" t="s">
        <v>83</v>
      </c>
      <c r="B49" s="43" t="s">
        <v>84</v>
      </c>
      <c r="C49" s="78"/>
      <c r="D49" s="60">
        <f t="shared" si="8"/>
        <v>0</v>
      </c>
      <c r="E49" s="61">
        <f>C49/C10</f>
        <v>0</v>
      </c>
      <c r="F49" s="47">
        <f t="shared" si="9"/>
        <v>0</v>
      </c>
      <c r="G49" s="74">
        <f t="shared" si="10"/>
        <v>0</v>
      </c>
      <c r="H49" s="47">
        <f t="shared" si="11"/>
        <v>0</v>
      </c>
      <c r="I49" s="47">
        <f t="shared" si="12"/>
        <v>0</v>
      </c>
      <c r="J49" s="47">
        <f t="shared" si="13"/>
        <v>0</v>
      </c>
      <c r="K49" s="47">
        <f t="shared" si="14"/>
        <v>0</v>
      </c>
      <c r="L49" s="48">
        <f t="shared" si="6"/>
        <v>0</v>
      </c>
      <c r="M49" s="11"/>
      <c r="N49" s="1"/>
      <c r="O49" s="1"/>
      <c r="Q49" s="1"/>
      <c r="R49" s="10"/>
      <c r="S49" s="1"/>
      <c r="T49" s="2"/>
    </row>
    <row r="50" spans="1:20" ht="15.75" customHeight="1" x14ac:dyDescent="0.25">
      <c r="A50" s="42" t="s">
        <v>85</v>
      </c>
      <c r="B50" s="43" t="s">
        <v>86</v>
      </c>
      <c r="C50" s="78">
        <v>34958</v>
      </c>
      <c r="D50" s="60">
        <f t="shared" si="8"/>
        <v>31861.156708543873</v>
      </c>
      <c r="E50" s="61">
        <f>C50/C10</f>
        <v>66819.156708543873</v>
      </c>
      <c r="F50" s="47">
        <f t="shared" si="9"/>
        <v>9546</v>
      </c>
      <c r="G50" s="74">
        <f t="shared" si="10"/>
        <v>76365.156708543873</v>
      </c>
      <c r="H50" s="47">
        <f t="shared" si="11"/>
        <v>8740</v>
      </c>
      <c r="I50" s="47">
        <f t="shared" si="12"/>
        <v>8740</v>
      </c>
      <c r="J50" s="47">
        <f t="shared" si="13"/>
        <v>8740</v>
      </c>
      <c r="K50" s="47">
        <f t="shared" si="14"/>
        <v>8738</v>
      </c>
      <c r="L50" s="48">
        <f t="shared" si="6"/>
        <v>34958</v>
      </c>
      <c r="M50" s="11"/>
      <c r="N50" s="1"/>
      <c r="O50" s="1"/>
      <c r="Q50" s="1"/>
      <c r="R50" s="10"/>
      <c r="S50" s="1"/>
      <c r="T50" s="2"/>
    </row>
    <row r="51" spans="1:20" x14ac:dyDescent="0.25">
      <c r="A51" s="42" t="s">
        <v>87</v>
      </c>
      <c r="B51" s="43" t="s">
        <v>88</v>
      </c>
      <c r="C51" s="78"/>
      <c r="D51" s="60">
        <f t="shared" si="8"/>
        <v>0</v>
      </c>
      <c r="E51" s="61">
        <f>C51/C10</f>
        <v>0</v>
      </c>
      <c r="F51" s="47">
        <f t="shared" si="9"/>
        <v>0</v>
      </c>
      <c r="G51" s="74">
        <f t="shared" si="10"/>
        <v>0</v>
      </c>
      <c r="H51" s="47">
        <f t="shared" si="11"/>
        <v>0</v>
      </c>
      <c r="I51" s="47">
        <f t="shared" si="12"/>
        <v>0</v>
      </c>
      <c r="J51" s="47">
        <f t="shared" si="13"/>
        <v>0</v>
      </c>
      <c r="K51" s="47">
        <f t="shared" si="14"/>
        <v>0</v>
      </c>
      <c r="L51" s="48">
        <f t="shared" si="6"/>
        <v>0</v>
      </c>
      <c r="M51" s="11"/>
      <c r="N51" s="1"/>
      <c r="O51" s="1"/>
      <c r="Q51" s="1"/>
      <c r="R51" s="10"/>
      <c r="S51" s="1"/>
      <c r="T51" s="2"/>
    </row>
    <row r="52" spans="1:20" x14ac:dyDescent="0.25">
      <c r="A52" s="42" t="s">
        <v>89</v>
      </c>
      <c r="B52" s="43" t="s">
        <v>90</v>
      </c>
      <c r="C52" s="78">
        <v>78125</v>
      </c>
      <c r="D52" s="60">
        <f t="shared" si="8"/>
        <v>71204.098285227723</v>
      </c>
      <c r="E52" s="61">
        <f>C52/C10</f>
        <v>149329.09828522772</v>
      </c>
      <c r="F52" s="47">
        <f t="shared" si="9"/>
        <v>21333</v>
      </c>
      <c r="G52" s="74">
        <f t="shared" si="10"/>
        <v>170662.09828522772</v>
      </c>
      <c r="H52" s="47">
        <f t="shared" si="11"/>
        <v>19531</v>
      </c>
      <c r="I52" s="47">
        <f t="shared" si="12"/>
        <v>19531</v>
      </c>
      <c r="J52" s="47">
        <f t="shared" si="13"/>
        <v>19531</v>
      </c>
      <c r="K52" s="47">
        <f t="shared" si="14"/>
        <v>19532</v>
      </c>
      <c r="L52" s="48">
        <f t="shared" si="6"/>
        <v>78125</v>
      </c>
      <c r="M52" s="11"/>
      <c r="N52" s="1"/>
      <c r="O52" s="1"/>
      <c r="Q52" s="1"/>
      <c r="R52" s="10"/>
      <c r="S52" s="1"/>
      <c r="T52" s="2"/>
    </row>
    <row r="53" spans="1:20" x14ac:dyDescent="0.25">
      <c r="A53" s="42" t="s">
        <v>91</v>
      </c>
      <c r="B53" s="43" t="s">
        <v>92</v>
      </c>
      <c r="C53" s="78">
        <v>30891</v>
      </c>
      <c r="D53" s="60">
        <f t="shared" si="8"/>
        <v>28154.44224165081</v>
      </c>
      <c r="E53" s="61">
        <f>C53/C10</f>
        <v>59045.44224165081</v>
      </c>
      <c r="F53" s="47">
        <f t="shared" si="9"/>
        <v>8435</v>
      </c>
      <c r="G53" s="74">
        <f t="shared" si="10"/>
        <v>67480.442241650802</v>
      </c>
      <c r="H53" s="47">
        <f t="shared" si="11"/>
        <v>7723</v>
      </c>
      <c r="I53" s="47">
        <f t="shared" si="12"/>
        <v>7723</v>
      </c>
      <c r="J53" s="47">
        <f t="shared" si="13"/>
        <v>7723</v>
      </c>
      <c r="K53" s="47">
        <f t="shared" si="14"/>
        <v>7722</v>
      </c>
      <c r="L53" s="48">
        <f t="shared" si="6"/>
        <v>30891</v>
      </c>
      <c r="M53" s="11"/>
      <c r="N53" s="1"/>
      <c r="O53" s="1"/>
      <c r="Q53" s="1"/>
      <c r="R53" s="10"/>
      <c r="S53" s="1"/>
      <c r="T53" s="2"/>
    </row>
    <row r="54" spans="1:20" x14ac:dyDescent="0.25">
      <c r="A54" s="71" t="s">
        <v>93</v>
      </c>
      <c r="B54" s="63" t="s">
        <v>94</v>
      </c>
      <c r="C54" s="78">
        <v>20352</v>
      </c>
      <c r="D54" s="60">
        <f t="shared" si="8"/>
        <v>18549.066346252213</v>
      </c>
      <c r="E54" s="60">
        <f>C54/C10</f>
        <v>38901.066346252213</v>
      </c>
      <c r="F54" s="64">
        <f t="shared" si="9"/>
        <v>5557</v>
      </c>
      <c r="G54" s="74">
        <f t="shared" si="10"/>
        <v>44458.066346252213</v>
      </c>
      <c r="H54" s="64">
        <f t="shared" si="11"/>
        <v>5088</v>
      </c>
      <c r="I54" s="64">
        <f t="shared" si="12"/>
        <v>5088</v>
      </c>
      <c r="J54" s="64">
        <f t="shared" si="13"/>
        <v>5088</v>
      </c>
      <c r="K54" s="64">
        <f t="shared" si="14"/>
        <v>5088</v>
      </c>
      <c r="L54" s="65">
        <f>SUM(H54:K54)</f>
        <v>20352</v>
      </c>
      <c r="M54" s="66"/>
      <c r="N54" s="1"/>
      <c r="O54" s="1"/>
      <c r="Q54" s="1"/>
      <c r="R54" s="10"/>
      <c r="S54" s="1"/>
      <c r="T54" s="2"/>
    </row>
    <row r="55" spans="1:20" x14ac:dyDescent="0.25">
      <c r="A55" s="42" t="s">
        <v>95</v>
      </c>
      <c r="B55" s="43" t="s">
        <v>96</v>
      </c>
      <c r="C55" s="78">
        <v>35848</v>
      </c>
      <c r="D55" s="60">
        <f t="shared" si="8"/>
        <v>32672.313796209186</v>
      </c>
      <c r="E55" s="61">
        <f>C55/C10</f>
        <v>68520.313796209186</v>
      </c>
      <c r="F55" s="47">
        <f t="shared" si="9"/>
        <v>9789</v>
      </c>
      <c r="G55" s="74">
        <f t="shared" si="10"/>
        <v>78309.313796209186</v>
      </c>
      <c r="H55" s="47">
        <f t="shared" si="11"/>
        <v>8962</v>
      </c>
      <c r="I55" s="47">
        <f t="shared" si="12"/>
        <v>8962</v>
      </c>
      <c r="J55" s="47">
        <f t="shared" si="13"/>
        <v>8962</v>
      </c>
      <c r="K55" s="47">
        <f t="shared" si="14"/>
        <v>8962</v>
      </c>
      <c r="L55" s="48">
        <f t="shared" si="6"/>
        <v>35848</v>
      </c>
      <c r="M55" s="11"/>
      <c r="N55" s="1"/>
      <c r="O55" s="1"/>
      <c r="Q55" s="1"/>
      <c r="R55" s="10"/>
      <c r="S55" s="1"/>
      <c r="T55" s="2"/>
    </row>
    <row r="56" spans="1:20" x14ac:dyDescent="0.25">
      <c r="A56" s="42" t="s">
        <v>97</v>
      </c>
      <c r="B56" s="43" t="s">
        <v>98</v>
      </c>
      <c r="C56" s="78">
        <v>39486</v>
      </c>
      <c r="D56" s="60">
        <f t="shared" si="8"/>
        <v>35988.032318598416</v>
      </c>
      <c r="E56" s="61">
        <f>C56/C10</f>
        <v>75474.032318598416</v>
      </c>
      <c r="F56" s="47">
        <f t="shared" si="9"/>
        <v>10782</v>
      </c>
      <c r="G56" s="74">
        <f t="shared" si="10"/>
        <v>86256.032318598416</v>
      </c>
      <c r="H56" s="47">
        <f t="shared" si="11"/>
        <v>9872</v>
      </c>
      <c r="I56" s="47">
        <f t="shared" si="12"/>
        <v>9872</v>
      </c>
      <c r="J56" s="47">
        <f t="shared" si="13"/>
        <v>9872</v>
      </c>
      <c r="K56" s="47">
        <f t="shared" si="14"/>
        <v>9870</v>
      </c>
      <c r="L56" s="48">
        <f t="shared" si="6"/>
        <v>39486</v>
      </c>
      <c r="M56" s="11"/>
      <c r="N56" s="24"/>
      <c r="O56" s="24"/>
      <c r="Q56" s="1"/>
      <c r="R56" s="10"/>
      <c r="S56" s="1"/>
      <c r="T56" s="2"/>
    </row>
    <row r="57" spans="1:20" x14ac:dyDescent="0.25">
      <c r="A57" s="42" t="s">
        <v>99</v>
      </c>
      <c r="B57" s="43" t="s">
        <v>100</v>
      </c>
      <c r="C57" s="78">
        <v>6657</v>
      </c>
      <c r="D57" s="60">
        <f t="shared" si="8"/>
        <v>6067.2727332449394</v>
      </c>
      <c r="E57" s="61">
        <f>C57/C10</f>
        <v>12724.272733244939</v>
      </c>
      <c r="F57" s="47">
        <f t="shared" si="9"/>
        <v>1818</v>
      </c>
      <c r="G57" s="74">
        <f t="shared" si="10"/>
        <v>14542.272733244939</v>
      </c>
      <c r="H57" s="47">
        <f t="shared" si="11"/>
        <v>1664</v>
      </c>
      <c r="I57" s="47">
        <f t="shared" si="12"/>
        <v>1664</v>
      </c>
      <c r="J57" s="47">
        <f t="shared" si="13"/>
        <v>1664</v>
      </c>
      <c r="K57" s="47">
        <f t="shared" si="14"/>
        <v>1665</v>
      </c>
      <c r="L57" s="48">
        <f t="shared" si="6"/>
        <v>6657</v>
      </c>
      <c r="M57" s="11"/>
      <c r="N57" s="1"/>
      <c r="O57" s="1"/>
      <c r="Q57" s="1"/>
      <c r="R57" s="10"/>
      <c r="S57" s="1"/>
      <c r="T57" s="2"/>
    </row>
    <row r="58" spans="1:20" x14ac:dyDescent="0.25">
      <c r="A58" s="42" t="s">
        <v>101</v>
      </c>
      <c r="B58" s="43" t="s">
        <v>102</v>
      </c>
      <c r="C58" s="78"/>
      <c r="D58" s="60">
        <f t="shared" si="8"/>
        <v>0</v>
      </c>
      <c r="E58" s="61">
        <f>C58/C10</f>
        <v>0</v>
      </c>
      <c r="F58" s="47">
        <f t="shared" si="9"/>
        <v>0</v>
      </c>
      <c r="G58" s="74">
        <f t="shared" si="10"/>
        <v>0</v>
      </c>
      <c r="H58" s="47">
        <f t="shared" si="11"/>
        <v>0</v>
      </c>
      <c r="I58" s="47">
        <f t="shared" si="12"/>
        <v>0</v>
      </c>
      <c r="J58" s="47">
        <f t="shared" si="13"/>
        <v>0</v>
      </c>
      <c r="K58" s="47">
        <f t="shared" si="14"/>
        <v>0</v>
      </c>
      <c r="L58" s="48">
        <f t="shared" si="6"/>
        <v>0</v>
      </c>
      <c r="M58" s="11"/>
      <c r="N58" s="1"/>
      <c r="O58" s="1"/>
      <c r="Q58" s="1"/>
      <c r="R58" s="10"/>
      <c r="S58" s="1"/>
      <c r="T58" s="2"/>
    </row>
    <row r="59" spans="1:20" x14ac:dyDescent="0.25">
      <c r="A59" s="42" t="s">
        <v>103</v>
      </c>
      <c r="B59" s="43" t="s">
        <v>104</v>
      </c>
      <c r="C59" s="78"/>
      <c r="D59" s="60">
        <f t="shared" si="8"/>
        <v>0</v>
      </c>
      <c r="E59" s="61">
        <f>C59/C10</f>
        <v>0</v>
      </c>
      <c r="F59" s="47">
        <f t="shared" si="9"/>
        <v>0</v>
      </c>
      <c r="G59" s="74">
        <f t="shared" si="10"/>
        <v>0</v>
      </c>
      <c r="H59" s="47">
        <f t="shared" si="11"/>
        <v>0</v>
      </c>
      <c r="I59" s="47">
        <f t="shared" si="12"/>
        <v>0</v>
      </c>
      <c r="J59" s="47">
        <f t="shared" si="13"/>
        <v>0</v>
      </c>
      <c r="K59" s="47">
        <f t="shared" si="14"/>
        <v>0</v>
      </c>
      <c r="L59" s="48">
        <f t="shared" si="6"/>
        <v>0</v>
      </c>
      <c r="M59" s="11"/>
      <c r="N59" s="1"/>
      <c r="O59" s="1"/>
      <c r="Q59" s="1"/>
      <c r="R59" s="10"/>
      <c r="S59" s="1"/>
      <c r="T59" s="2"/>
    </row>
    <row r="60" spans="1:20" x14ac:dyDescent="0.25">
      <c r="A60" s="42" t="s">
        <v>105</v>
      </c>
      <c r="B60" s="43" t="s">
        <v>106</v>
      </c>
      <c r="C60" s="78">
        <v>57885</v>
      </c>
      <c r="D60" s="60">
        <f t="shared" si="8"/>
        <v>52757.110134277202</v>
      </c>
      <c r="E60" s="61">
        <f>C60/C10</f>
        <v>110642.1101342772</v>
      </c>
      <c r="F60" s="47">
        <f t="shared" si="9"/>
        <v>15806</v>
      </c>
      <c r="G60" s="74">
        <f t="shared" si="10"/>
        <v>126448.1101342772</v>
      </c>
      <c r="H60" s="47">
        <f t="shared" si="11"/>
        <v>14471</v>
      </c>
      <c r="I60" s="47">
        <f t="shared" si="12"/>
        <v>14471</v>
      </c>
      <c r="J60" s="47">
        <f t="shared" si="13"/>
        <v>14471</v>
      </c>
      <c r="K60" s="47">
        <f t="shared" si="14"/>
        <v>14472</v>
      </c>
      <c r="L60" s="48">
        <f t="shared" si="6"/>
        <v>57885</v>
      </c>
      <c r="M60" s="11"/>
      <c r="N60" s="1"/>
      <c r="O60" s="1"/>
      <c r="Q60" s="1"/>
      <c r="R60" s="10"/>
      <c r="S60" s="1"/>
      <c r="T60" s="2"/>
    </row>
    <row r="61" spans="1:20" x14ac:dyDescent="0.25">
      <c r="A61" s="42" t="s">
        <v>107</v>
      </c>
      <c r="B61" s="43" t="s">
        <v>108</v>
      </c>
      <c r="C61" s="78">
        <v>4881</v>
      </c>
      <c r="D61" s="60">
        <f t="shared" si="8"/>
        <v>4448.6042077465154</v>
      </c>
      <c r="E61" s="61">
        <f>C61/C10</f>
        <v>9329.6042077465154</v>
      </c>
      <c r="F61" s="47">
        <f t="shared" si="9"/>
        <v>1333</v>
      </c>
      <c r="G61" s="74">
        <f t="shared" si="10"/>
        <v>10662.604207746515</v>
      </c>
      <c r="H61" s="47">
        <f t="shared" si="11"/>
        <v>1220</v>
      </c>
      <c r="I61" s="47">
        <f t="shared" si="12"/>
        <v>1220</v>
      </c>
      <c r="J61" s="47">
        <f t="shared" si="13"/>
        <v>1220</v>
      </c>
      <c r="K61" s="47">
        <f t="shared" si="14"/>
        <v>1221</v>
      </c>
      <c r="L61" s="48">
        <f t="shared" si="6"/>
        <v>4881</v>
      </c>
      <c r="M61" s="11"/>
      <c r="N61" s="24"/>
      <c r="O61" s="24"/>
      <c r="Q61" s="1"/>
      <c r="R61" s="10"/>
      <c r="S61" s="1"/>
      <c r="T61" s="2"/>
    </row>
    <row r="62" spans="1:20" x14ac:dyDescent="0.25">
      <c r="A62" s="71" t="s">
        <v>109</v>
      </c>
      <c r="B62" s="63" t="s">
        <v>110</v>
      </c>
      <c r="C62" s="78">
        <v>28818</v>
      </c>
      <c r="D62" s="60">
        <f t="shared" si="8"/>
        <v>26265.08421611126</v>
      </c>
      <c r="E62" s="60">
        <f>C62/C10</f>
        <v>55083.08421611126</v>
      </c>
      <c r="F62" s="64">
        <f t="shared" si="9"/>
        <v>7869</v>
      </c>
      <c r="G62" s="74">
        <f t="shared" si="10"/>
        <v>62952.08421611126</v>
      </c>
      <c r="H62" s="64">
        <f t="shared" si="11"/>
        <v>7205</v>
      </c>
      <c r="I62" s="64">
        <f t="shared" si="12"/>
        <v>7205</v>
      </c>
      <c r="J62" s="64">
        <f t="shared" si="13"/>
        <v>7205</v>
      </c>
      <c r="K62" s="64">
        <f t="shared" si="14"/>
        <v>7203</v>
      </c>
      <c r="L62" s="65">
        <f t="shared" si="6"/>
        <v>28818</v>
      </c>
      <c r="M62" s="66"/>
      <c r="N62" s="1"/>
      <c r="O62" s="1"/>
      <c r="Q62" s="1"/>
      <c r="R62" s="10"/>
      <c r="S62" s="1"/>
      <c r="T62" s="2"/>
    </row>
    <row r="63" spans="1:20" x14ac:dyDescent="0.25">
      <c r="A63" s="42" t="s">
        <v>111</v>
      </c>
      <c r="B63" s="43" t="s">
        <v>112</v>
      </c>
      <c r="C63" s="78">
        <v>0</v>
      </c>
      <c r="D63" s="60">
        <f t="shared" si="8"/>
        <v>0</v>
      </c>
      <c r="E63" s="61">
        <f>C63/C10</f>
        <v>0</v>
      </c>
      <c r="F63" s="47">
        <f t="shared" si="9"/>
        <v>0</v>
      </c>
      <c r="G63" s="74">
        <f t="shared" si="10"/>
        <v>0</v>
      </c>
      <c r="H63" s="47">
        <f t="shared" si="11"/>
        <v>0</v>
      </c>
      <c r="I63" s="47">
        <f t="shared" si="12"/>
        <v>0</v>
      </c>
      <c r="J63" s="47">
        <f t="shared" si="13"/>
        <v>0</v>
      </c>
      <c r="K63" s="47">
        <f t="shared" si="14"/>
        <v>0</v>
      </c>
      <c r="L63" s="48">
        <f t="shared" si="6"/>
        <v>0</v>
      </c>
      <c r="M63" s="11"/>
      <c r="N63" s="1"/>
      <c r="O63" s="1"/>
      <c r="Q63" s="1"/>
      <c r="R63" s="10"/>
      <c r="S63" s="1"/>
      <c r="T63" s="2"/>
    </row>
    <row r="64" spans="1:20" x14ac:dyDescent="0.25">
      <c r="A64" s="42" t="s">
        <v>113</v>
      </c>
      <c r="B64" s="43" t="s">
        <v>114</v>
      </c>
      <c r="C64" s="78">
        <v>28622</v>
      </c>
      <c r="D64" s="60">
        <f t="shared" si="8"/>
        <v>26086.447374333278</v>
      </c>
      <c r="E64" s="61">
        <f>C64/C10</f>
        <v>54708.447374333278</v>
      </c>
      <c r="F64" s="47">
        <f t="shared" si="9"/>
        <v>7815</v>
      </c>
      <c r="G64" s="74">
        <f t="shared" si="10"/>
        <v>62523.447374333278</v>
      </c>
      <c r="H64" s="47">
        <f t="shared" si="11"/>
        <v>7156</v>
      </c>
      <c r="I64" s="47">
        <f t="shared" si="12"/>
        <v>7156</v>
      </c>
      <c r="J64" s="47">
        <f t="shared" si="13"/>
        <v>7156</v>
      </c>
      <c r="K64" s="47">
        <f t="shared" si="14"/>
        <v>7154</v>
      </c>
      <c r="L64" s="48">
        <f t="shared" si="6"/>
        <v>28622</v>
      </c>
      <c r="M64" s="11"/>
      <c r="N64" s="1"/>
      <c r="O64" s="1"/>
      <c r="Q64" s="1"/>
      <c r="R64" s="10"/>
      <c r="S64" s="1"/>
      <c r="T64" s="2"/>
    </row>
    <row r="65" spans="1:20" x14ac:dyDescent="0.25">
      <c r="A65" s="42" t="s">
        <v>115</v>
      </c>
      <c r="B65" s="43" t="s">
        <v>116</v>
      </c>
      <c r="C65" s="78"/>
      <c r="D65" s="60">
        <f t="shared" si="8"/>
        <v>0</v>
      </c>
      <c r="E65" s="61">
        <f>C65/C10</f>
        <v>0</v>
      </c>
      <c r="F65" s="47">
        <f t="shared" si="9"/>
        <v>0</v>
      </c>
      <c r="G65" s="74">
        <f t="shared" si="10"/>
        <v>0</v>
      </c>
      <c r="H65" s="47">
        <f t="shared" si="11"/>
        <v>0</v>
      </c>
      <c r="I65" s="47">
        <f t="shared" si="12"/>
        <v>0</v>
      </c>
      <c r="J65" s="47">
        <f t="shared" si="13"/>
        <v>0</v>
      </c>
      <c r="K65" s="47">
        <f t="shared" si="14"/>
        <v>0</v>
      </c>
      <c r="L65" s="48">
        <f t="shared" si="6"/>
        <v>0</v>
      </c>
      <c r="M65" s="11"/>
      <c r="N65" s="1"/>
      <c r="O65" s="1"/>
      <c r="Q65" s="1"/>
      <c r="R65" s="10"/>
      <c r="S65" s="1"/>
      <c r="T65" s="2"/>
    </row>
    <row r="66" spans="1:20" x14ac:dyDescent="0.25">
      <c r="A66" s="67" t="s">
        <v>117</v>
      </c>
      <c r="B66" s="63" t="s">
        <v>118</v>
      </c>
      <c r="C66" s="78">
        <v>3727</v>
      </c>
      <c r="D66" s="60">
        <f t="shared" si="8"/>
        <v>3396.834231155759</v>
      </c>
      <c r="E66" s="60">
        <f>C66/C10</f>
        <v>7123.834231155759</v>
      </c>
      <c r="F66" s="64">
        <f t="shared" si="9"/>
        <v>1018</v>
      </c>
      <c r="G66" s="74">
        <f t="shared" si="10"/>
        <v>8141.834231155759</v>
      </c>
      <c r="H66" s="64">
        <f t="shared" si="11"/>
        <v>932</v>
      </c>
      <c r="I66" s="64">
        <f t="shared" si="12"/>
        <v>932</v>
      </c>
      <c r="J66" s="64">
        <f t="shared" si="13"/>
        <v>932</v>
      </c>
      <c r="K66" s="64">
        <f t="shared" si="14"/>
        <v>931</v>
      </c>
      <c r="L66" s="65">
        <f t="shared" si="6"/>
        <v>3727</v>
      </c>
      <c r="M66" s="66"/>
      <c r="N66" s="24"/>
      <c r="O66" s="24"/>
      <c r="Q66" s="1"/>
      <c r="R66" s="10"/>
      <c r="S66" s="1"/>
      <c r="T66" s="2"/>
    </row>
    <row r="67" spans="1:20" x14ac:dyDescent="0.25">
      <c r="A67" s="42" t="s">
        <v>119</v>
      </c>
      <c r="B67" s="43" t="s">
        <v>120</v>
      </c>
      <c r="C67" s="78">
        <v>18949</v>
      </c>
      <c r="D67" s="60">
        <f t="shared" si="8"/>
        <v>17270.354667606785</v>
      </c>
      <c r="E67" s="61">
        <f>C67/C10</f>
        <v>36219.354667606785</v>
      </c>
      <c r="F67" s="47">
        <f t="shared" si="9"/>
        <v>5174</v>
      </c>
      <c r="G67" s="74">
        <f t="shared" si="10"/>
        <v>41393.354667606785</v>
      </c>
      <c r="H67" s="47">
        <f t="shared" si="11"/>
        <v>4737</v>
      </c>
      <c r="I67" s="47">
        <f t="shared" si="12"/>
        <v>4737</v>
      </c>
      <c r="J67" s="47">
        <f t="shared" si="13"/>
        <v>4737</v>
      </c>
      <c r="K67" s="47">
        <f t="shared" si="14"/>
        <v>4738</v>
      </c>
      <c r="L67" s="48">
        <f t="shared" si="6"/>
        <v>18949</v>
      </c>
      <c r="M67" s="11"/>
      <c r="N67" s="1"/>
      <c r="O67" s="1"/>
      <c r="Q67" s="1"/>
      <c r="R67" s="10"/>
      <c r="S67" s="1"/>
      <c r="T67" s="2"/>
    </row>
    <row r="68" spans="1:20" x14ac:dyDescent="0.25">
      <c r="A68" s="42" t="s">
        <v>121</v>
      </c>
      <c r="B68" s="43" t="s">
        <v>122</v>
      </c>
      <c r="C68" s="78"/>
      <c r="D68" s="60">
        <f t="shared" si="8"/>
        <v>0</v>
      </c>
      <c r="E68" s="61">
        <f>C68/C10</f>
        <v>0</v>
      </c>
      <c r="F68" s="47">
        <f t="shared" si="9"/>
        <v>0</v>
      </c>
      <c r="G68" s="74">
        <f t="shared" si="10"/>
        <v>0</v>
      </c>
      <c r="H68" s="47">
        <f t="shared" si="11"/>
        <v>0</v>
      </c>
      <c r="I68" s="47">
        <f t="shared" si="12"/>
        <v>0</v>
      </c>
      <c r="J68" s="47">
        <f t="shared" si="13"/>
        <v>0</v>
      </c>
      <c r="K68" s="47">
        <f t="shared" si="14"/>
        <v>0</v>
      </c>
      <c r="L68" s="48">
        <f t="shared" si="6"/>
        <v>0</v>
      </c>
      <c r="M68" s="11"/>
      <c r="N68" s="1"/>
      <c r="O68" s="1"/>
      <c r="Q68" s="1"/>
      <c r="R68" s="10"/>
      <c r="S68" s="1"/>
      <c r="T68" s="2"/>
    </row>
    <row r="69" spans="1:20" x14ac:dyDescent="0.25">
      <c r="A69" s="42" t="s">
        <v>123</v>
      </c>
      <c r="B69" s="43" t="s">
        <v>124</v>
      </c>
      <c r="C69" s="78"/>
      <c r="D69" s="60">
        <f t="shared" si="8"/>
        <v>0</v>
      </c>
      <c r="E69" s="61">
        <f>C69/C10</f>
        <v>0</v>
      </c>
      <c r="F69" s="47">
        <f t="shared" si="9"/>
        <v>0</v>
      </c>
      <c r="G69" s="74">
        <f t="shared" si="10"/>
        <v>0</v>
      </c>
      <c r="H69" s="47">
        <f t="shared" si="11"/>
        <v>0</v>
      </c>
      <c r="I69" s="47">
        <f t="shared" si="12"/>
        <v>0</v>
      </c>
      <c r="J69" s="47">
        <f t="shared" si="13"/>
        <v>0</v>
      </c>
      <c r="K69" s="47">
        <f t="shared" si="14"/>
        <v>0</v>
      </c>
      <c r="L69" s="48">
        <f t="shared" si="6"/>
        <v>0</v>
      </c>
      <c r="M69" s="11"/>
      <c r="N69" s="1"/>
      <c r="O69" s="1"/>
      <c r="Q69" s="1"/>
      <c r="R69" s="10"/>
      <c r="S69" s="1"/>
      <c r="T69" s="2"/>
    </row>
    <row r="70" spans="1:20" x14ac:dyDescent="0.25">
      <c r="A70" s="42" t="s">
        <v>125</v>
      </c>
      <c r="B70" s="43" t="s">
        <v>126</v>
      </c>
      <c r="C70" s="78"/>
      <c r="D70" s="60">
        <f t="shared" si="8"/>
        <v>0</v>
      </c>
      <c r="E70" s="61">
        <f>C70/C10</f>
        <v>0</v>
      </c>
      <c r="F70" s="47">
        <f t="shared" si="9"/>
        <v>0</v>
      </c>
      <c r="G70" s="74">
        <f t="shared" si="10"/>
        <v>0</v>
      </c>
      <c r="H70" s="47">
        <f t="shared" si="11"/>
        <v>0</v>
      </c>
      <c r="I70" s="47">
        <f t="shared" si="12"/>
        <v>0</v>
      </c>
      <c r="J70" s="47">
        <f t="shared" si="13"/>
        <v>0</v>
      </c>
      <c r="K70" s="47">
        <f t="shared" si="14"/>
        <v>0</v>
      </c>
      <c r="L70" s="48">
        <f t="shared" si="6"/>
        <v>0</v>
      </c>
      <c r="M70" s="11"/>
      <c r="N70" s="24"/>
      <c r="O70" s="24"/>
      <c r="Q70" s="1"/>
      <c r="R70" s="10"/>
      <c r="S70" s="1"/>
      <c r="T70" s="2"/>
    </row>
    <row r="71" spans="1:20" x14ac:dyDescent="0.25">
      <c r="A71" s="42" t="s">
        <v>127</v>
      </c>
      <c r="B71" s="43" t="s">
        <v>128</v>
      </c>
      <c r="C71" s="78">
        <v>361780</v>
      </c>
      <c r="D71" s="60">
        <f t="shared" si="8"/>
        <v>329730.79907365993</v>
      </c>
      <c r="E71" s="61">
        <f>C71/C10</f>
        <v>691510.79907365993</v>
      </c>
      <c r="F71" s="47">
        <f t="shared" si="9"/>
        <v>98787</v>
      </c>
      <c r="G71" s="74">
        <f t="shared" si="10"/>
        <v>790297.79907365993</v>
      </c>
      <c r="H71" s="47">
        <f t="shared" si="11"/>
        <v>90445</v>
      </c>
      <c r="I71" s="47">
        <f t="shared" si="12"/>
        <v>90445</v>
      </c>
      <c r="J71" s="47">
        <f t="shared" si="13"/>
        <v>90445</v>
      </c>
      <c r="K71" s="47">
        <f t="shared" si="14"/>
        <v>90445</v>
      </c>
      <c r="L71" s="48">
        <f t="shared" si="6"/>
        <v>361780</v>
      </c>
      <c r="M71" s="11"/>
      <c r="N71" s="1"/>
      <c r="O71" s="1"/>
      <c r="Q71" s="1"/>
      <c r="R71" s="10"/>
      <c r="S71" s="1"/>
      <c r="T71" s="2"/>
    </row>
    <row r="72" spans="1:20" x14ac:dyDescent="0.25">
      <c r="A72" s="42" t="s">
        <v>129</v>
      </c>
      <c r="B72" s="43" t="s">
        <v>130</v>
      </c>
      <c r="C72" s="78"/>
      <c r="D72" s="60">
        <f t="shared" si="8"/>
        <v>0</v>
      </c>
      <c r="E72" s="61">
        <f>C72/C10</f>
        <v>0</v>
      </c>
      <c r="F72" s="47">
        <f t="shared" si="9"/>
        <v>0</v>
      </c>
      <c r="G72" s="74">
        <f t="shared" si="10"/>
        <v>0</v>
      </c>
      <c r="H72" s="47">
        <f t="shared" si="11"/>
        <v>0</v>
      </c>
      <c r="I72" s="47">
        <f t="shared" si="12"/>
        <v>0</v>
      </c>
      <c r="J72" s="47">
        <f t="shared" si="13"/>
        <v>0</v>
      </c>
      <c r="K72" s="47">
        <f t="shared" si="14"/>
        <v>0</v>
      </c>
      <c r="L72" s="48">
        <f t="shared" si="6"/>
        <v>0</v>
      </c>
      <c r="M72" s="11"/>
      <c r="N72" s="1"/>
      <c r="O72" s="1"/>
      <c r="Q72" s="1"/>
      <c r="R72" s="10"/>
      <c r="S72" s="1"/>
      <c r="T72" s="2"/>
    </row>
    <row r="73" spans="1:20" x14ac:dyDescent="0.25">
      <c r="A73" s="42" t="s">
        <v>131</v>
      </c>
      <c r="B73" s="43" t="s">
        <v>132</v>
      </c>
      <c r="C73" s="78"/>
      <c r="D73" s="60">
        <f t="shared" si="8"/>
        <v>0</v>
      </c>
      <c r="E73" s="61">
        <f>C73/C10</f>
        <v>0</v>
      </c>
      <c r="F73" s="47">
        <f t="shared" si="9"/>
        <v>0</v>
      </c>
      <c r="G73" s="74">
        <f t="shared" si="10"/>
        <v>0</v>
      </c>
      <c r="H73" s="47">
        <f t="shared" si="11"/>
        <v>0</v>
      </c>
      <c r="I73" s="47">
        <f t="shared" si="12"/>
        <v>0</v>
      </c>
      <c r="J73" s="47">
        <f t="shared" si="13"/>
        <v>0</v>
      </c>
      <c r="K73" s="47">
        <f t="shared" si="14"/>
        <v>0</v>
      </c>
      <c r="L73" s="48">
        <f t="shared" si="6"/>
        <v>0</v>
      </c>
      <c r="M73" s="11"/>
      <c r="N73" s="1"/>
      <c r="O73" s="1"/>
      <c r="Q73" s="1"/>
      <c r="R73" s="10"/>
      <c r="S73" s="1"/>
      <c r="T73" s="2"/>
    </row>
    <row r="74" spans="1:20" x14ac:dyDescent="0.25">
      <c r="A74" s="42" t="s">
        <v>133</v>
      </c>
      <c r="B74" s="43" t="s">
        <v>134</v>
      </c>
      <c r="C74" s="78"/>
      <c r="D74" s="60">
        <f t="shared" si="8"/>
        <v>0</v>
      </c>
      <c r="E74" s="61">
        <f>C74/C10</f>
        <v>0</v>
      </c>
      <c r="F74" s="47">
        <f t="shared" si="9"/>
        <v>0</v>
      </c>
      <c r="G74" s="74">
        <f t="shared" si="10"/>
        <v>0</v>
      </c>
      <c r="H74" s="47">
        <f t="shared" si="11"/>
        <v>0</v>
      </c>
      <c r="I74" s="47">
        <f t="shared" si="12"/>
        <v>0</v>
      </c>
      <c r="J74" s="47">
        <f t="shared" si="13"/>
        <v>0</v>
      </c>
      <c r="K74" s="47">
        <f t="shared" si="14"/>
        <v>0</v>
      </c>
      <c r="L74" s="48">
        <f t="shared" si="6"/>
        <v>0</v>
      </c>
      <c r="M74" s="11"/>
      <c r="N74" s="1"/>
      <c r="O74" s="1"/>
      <c r="Q74" s="1"/>
      <c r="R74" s="10"/>
      <c r="S74" s="1"/>
      <c r="T74" s="2"/>
    </row>
    <row r="75" spans="1:20" x14ac:dyDescent="0.25">
      <c r="A75" s="42" t="s">
        <v>135</v>
      </c>
      <c r="B75" s="43" t="s">
        <v>136</v>
      </c>
      <c r="C75" s="78">
        <v>5163</v>
      </c>
      <c r="D75" s="60">
        <f t="shared" si="8"/>
        <v>4705.6225209168733</v>
      </c>
      <c r="E75" s="61">
        <f>C75/C10</f>
        <v>9868.6225209168733</v>
      </c>
      <c r="F75" s="47">
        <f t="shared" si="9"/>
        <v>1410</v>
      </c>
      <c r="G75" s="74">
        <f t="shared" si="10"/>
        <v>11278.622520916873</v>
      </c>
      <c r="H75" s="47">
        <f t="shared" si="11"/>
        <v>1291</v>
      </c>
      <c r="I75" s="47">
        <f t="shared" si="12"/>
        <v>1291</v>
      </c>
      <c r="J75" s="47">
        <f t="shared" si="13"/>
        <v>1291</v>
      </c>
      <c r="K75" s="47">
        <f t="shared" si="14"/>
        <v>1290</v>
      </c>
      <c r="L75" s="48">
        <f t="shared" si="6"/>
        <v>5163</v>
      </c>
      <c r="M75" s="11"/>
      <c r="N75" s="1"/>
      <c r="O75" s="1"/>
      <c r="Q75" s="1"/>
      <c r="R75" s="10"/>
      <c r="S75" s="1"/>
      <c r="T75" s="2"/>
    </row>
    <row r="76" spans="1:20" x14ac:dyDescent="0.25">
      <c r="A76" s="42" t="s">
        <v>137</v>
      </c>
      <c r="B76" s="43" t="s">
        <v>138</v>
      </c>
      <c r="C76" s="78">
        <v>35105</v>
      </c>
      <c r="D76" s="60">
        <f t="shared" si="8"/>
        <v>31995.134339877361</v>
      </c>
      <c r="E76" s="61">
        <f>C76/C10</f>
        <v>67100.134339877361</v>
      </c>
      <c r="F76" s="47">
        <f t="shared" ref="F76:F107" si="15">ROUND((E76/0.875)*0.125,0)</f>
        <v>9586</v>
      </c>
      <c r="G76" s="74">
        <f t="shared" ref="G76:G107" si="16">E76+F76</f>
        <v>76686.134339877361</v>
      </c>
      <c r="H76" s="47">
        <f t="shared" ref="H76:H111" si="17">ROUND(C76*0.25,0)</f>
        <v>8776</v>
      </c>
      <c r="I76" s="47">
        <f t="shared" ref="I76:I111" si="18">ROUND(C76*0.25,0)</f>
        <v>8776</v>
      </c>
      <c r="J76" s="47">
        <f t="shared" ref="J76:J111" si="19">ROUND(C76*0.25,0)</f>
        <v>8776</v>
      </c>
      <c r="K76" s="47">
        <f t="shared" ref="K76:K107" si="20">+C76-SUM(H76:J76)</f>
        <v>8777</v>
      </c>
      <c r="L76" s="48">
        <f t="shared" si="6"/>
        <v>35105</v>
      </c>
      <c r="M76" s="11"/>
      <c r="N76" s="1"/>
      <c r="O76" s="1"/>
      <c r="Q76" s="1"/>
      <c r="R76" s="10"/>
      <c r="S76" s="1"/>
      <c r="T76" s="2"/>
    </row>
    <row r="77" spans="1:20" x14ac:dyDescent="0.25">
      <c r="A77" s="42" t="s">
        <v>139</v>
      </c>
      <c r="B77" s="43" t="s">
        <v>140</v>
      </c>
      <c r="C77" s="78">
        <v>48880</v>
      </c>
      <c r="D77" s="60">
        <f t="shared" si="8"/>
        <v>44549.840949528705</v>
      </c>
      <c r="E77" s="61">
        <f>C77/C10</f>
        <v>93429.840949528705</v>
      </c>
      <c r="F77" s="47">
        <f t="shared" si="15"/>
        <v>13347</v>
      </c>
      <c r="G77" s="74">
        <f t="shared" si="16"/>
        <v>106776.84094952871</v>
      </c>
      <c r="H77" s="47">
        <f t="shared" si="17"/>
        <v>12220</v>
      </c>
      <c r="I77" s="47">
        <f t="shared" si="18"/>
        <v>12220</v>
      </c>
      <c r="J77" s="47">
        <f t="shared" si="19"/>
        <v>12220</v>
      </c>
      <c r="K77" s="47">
        <f t="shared" si="20"/>
        <v>12220</v>
      </c>
      <c r="L77" s="48">
        <f t="shared" ref="L77:L111" si="21">SUM(H77:K77)</f>
        <v>48880</v>
      </c>
      <c r="M77" s="11"/>
      <c r="N77" s="1"/>
      <c r="O77" s="1"/>
      <c r="Q77" s="1"/>
      <c r="R77" s="10"/>
      <c r="S77" s="1"/>
      <c r="T77" s="2"/>
    </row>
    <row r="78" spans="1:20" x14ac:dyDescent="0.25">
      <c r="A78" s="42" t="s">
        <v>141</v>
      </c>
      <c r="B78" s="43" t="s">
        <v>142</v>
      </c>
      <c r="C78" s="78"/>
      <c r="D78" s="60">
        <f t="shared" si="8"/>
        <v>0</v>
      </c>
      <c r="E78" s="61">
        <f>C78/C10</f>
        <v>0</v>
      </c>
      <c r="F78" s="47">
        <f t="shared" si="15"/>
        <v>0</v>
      </c>
      <c r="G78" s="74">
        <f t="shared" si="16"/>
        <v>0</v>
      </c>
      <c r="H78" s="47">
        <f t="shared" si="17"/>
        <v>0</v>
      </c>
      <c r="I78" s="47">
        <f t="shared" si="18"/>
        <v>0</v>
      </c>
      <c r="J78" s="47">
        <f t="shared" si="19"/>
        <v>0</v>
      </c>
      <c r="K78" s="47">
        <f t="shared" si="20"/>
        <v>0</v>
      </c>
      <c r="L78" s="48">
        <f t="shared" si="21"/>
        <v>0</v>
      </c>
      <c r="M78" s="11"/>
      <c r="N78" s="1"/>
      <c r="O78" s="1"/>
      <c r="Q78" s="1"/>
      <c r="R78" s="10"/>
      <c r="S78" s="1"/>
      <c r="T78" s="2"/>
    </row>
    <row r="79" spans="1:20" x14ac:dyDescent="0.25">
      <c r="A79" s="42" t="s">
        <v>143</v>
      </c>
      <c r="B79" s="43" t="s">
        <v>144</v>
      </c>
      <c r="C79" s="78">
        <v>2304</v>
      </c>
      <c r="D79" s="60">
        <f t="shared" si="8"/>
        <v>2099.8943033493078</v>
      </c>
      <c r="E79" s="61">
        <f>C79/C10</f>
        <v>4403.8943033493078</v>
      </c>
      <c r="F79" s="47">
        <f t="shared" si="15"/>
        <v>629</v>
      </c>
      <c r="G79" s="74">
        <f t="shared" si="16"/>
        <v>5032.8943033493078</v>
      </c>
      <c r="H79" s="47">
        <f t="shared" si="17"/>
        <v>576</v>
      </c>
      <c r="I79" s="47">
        <f t="shared" si="18"/>
        <v>576</v>
      </c>
      <c r="J79" s="47">
        <f t="shared" si="19"/>
        <v>576</v>
      </c>
      <c r="K79" s="47">
        <f t="shared" si="20"/>
        <v>576</v>
      </c>
      <c r="L79" s="48">
        <f t="shared" si="21"/>
        <v>2304</v>
      </c>
      <c r="M79" s="11"/>
      <c r="N79" s="1"/>
      <c r="O79" s="1"/>
      <c r="Q79" s="1"/>
      <c r="R79" s="10"/>
      <c r="S79" s="1"/>
      <c r="T79" s="2"/>
    </row>
    <row r="80" spans="1:20" x14ac:dyDescent="0.25">
      <c r="A80" s="42" t="s">
        <v>145</v>
      </c>
      <c r="B80" s="43" t="s">
        <v>146</v>
      </c>
      <c r="C80" s="78"/>
      <c r="D80" s="60">
        <f t="shared" ref="D80:D111" si="22">E80-C80</f>
        <v>0</v>
      </c>
      <c r="E80" s="61">
        <f>C80/C10</f>
        <v>0</v>
      </c>
      <c r="F80" s="47">
        <f t="shared" si="15"/>
        <v>0</v>
      </c>
      <c r="G80" s="74">
        <f t="shared" si="16"/>
        <v>0</v>
      </c>
      <c r="H80" s="47">
        <f t="shared" si="17"/>
        <v>0</v>
      </c>
      <c r="I80" s="47">
        <f t="shared" si="18"/>
        <v>0</v>
      </c>
      <c r="J80" s="47">
        <f t="shared" si="19"/>
        <v>0</v>
      </c>
      <c r="K80" s="47">
        <f t="shared" si="20"/>
        <v>0</v>
      </c>
      <c r="L80" s="48">
        <f t="shared" si="21"/>
        <v>0</v>
      </c>
      <c r="M80" s="11"/>
      <c r="N80" s="1"/>
      <c r="O80" s="1"/>
      <c r="Q80" s="1"/>
      <c r="R80" s="10"/>
      <c r="S80" s="1"/>
      <c r="T80" s="2"/>
    </row>
    <row r="81" spans="1:20" x14ac:dyDescent="0.25">
      <c r="A81" s="42" t="s">
        <v>147</v>
      </c>
      <c r="B81" s="43" t="s">
        <v>148</v>
      </c>
      <c r="C81" s="78">
        <v>19465</v>
      </c>
      <c r="D81" s="60">
        <f t="shared" si="22"/>
        <v>17740.643495961056</v>
      </c>
      <c r="E81" s="61">
        <f>C81/C10</f>
        <v>37205.643495961056</v>
      </c>
      <c r="F81" s="47">
        <f t="shared" si="15"/>
        <v>5315</v>
      </c>
      <c r="G81" s="74">
        <f t="shared" si="16"/>
        <v>42520.643495961056</v>
      </c>
      <c r="H81" s="47">
        <f t="shared" si="17"/>
        <v>4866</v>
      </c>
      <c r="I81" s="47">
        <f t="shared" si="18"/>
        <v>4866</v>
      </c>
      <c r="J81" s="47">
        <f t="shared" si="19"/>
        <v>4866</v>
      </c>
      <c r="K81" s="47">
        <f t="shared" si="20"/>
        <v>4867</v>
      </c>
      <c r="L81" s="48">
        <f t="shared" si="21"/>
        <v>19465</v>
      </c>
      <c r="M81" s="11"/>
      <c r="N81" s="1"/>
      <c r="O81" s="1"/>
      <c r="Q81" s="1"/>
      <c r="R81" s="10"/>
      <c r="S81" s="1"/>
      <c r="T81" s="2"/>
    </row>
    <row r="82" spans="1:20" x14ac:dyDescent="0.25">
      <c r="A82" s="42" t="s">
        <v>149</v>
      </c>
      <c r="B82" s="43" t="s">
        <v>150</v>
      </c>
      <c r="C82" s="78"/>
      <c r="D82" s="60">
        <f t="shared" si="22"/>
        <v>0</v>
      </c>
      <c r="E82" s="61">
        <f>C82/C10</f>
        <v>0</v>
      </c>
      <c r="F82" s="47">
        <f t="shared" si="15"/>
        <v>0</v>
      </c>
      <c r="G82" s="74">
        <f t="shared" si="16"/>
        <v>0</v>
      </c>
      <c r="H82" s="47">
        <f t="shared" si="17"/>
        <v>0</v>
      </c>
      <c r="I82" s="47">
        <f t="shared" si="18"/>
        <v>0</v>
      </c>
      <c r="J82" s="47">
        <f t="shared" si="19"/>
        <v>0</v>
      </c>
      <c r="K82" s="47">
        <f t="shared" si="20"/>
        <v>0</v>
      </c>
      <c r="L82" s="48">
        <f t="shared" si="21"/>
        <v>0</v>
      </c>
      <c r="M82" s="11"/>
      <c r="N82" s="1"/>
      <c r="O82" s="1"/>
      <c r="Q82" s="1"/>
      <c r="R82" s="10"/>
      <c r="S82" s="1"/>
      <c r="T82" s="2"/>
    </row>
    <row r="83" spans="1:20" x14ac:dyDescent="0.25">
      <c r="A83" s="42" t="s">
        <v>151</v>
      </c>
      <c r="B83" s="43" t="s">
        <v>152</v>
      </c>
      <c r="C83" s="78"/>
      <c r="D83" s="60">
        <f t="shared" si="22"/>
        <v>0</v>
      </c>
      <c r="E83" s="61">
        <f>C83/C10</f>
        <v>0</v>
      </c>
      <c r="F83" s="47">
        <f t="shared" si="15"/>
        <v>0</v>
      </c>
      <c r="G83" s="74">
        <f t="shared" si="16"/>
        <v>0</v>
      </c>
      <c r="H83" s="47">
        <f t="shared" si="17"/>
        <v>0</v>
      </c>
      <c r="I83" s="47">
        <f t="shared" si="18"/>
        <v>0</v>
      </c>
      <c r="J83" s="47">
        <f t="shared" si="19"/>
        <v>0</v>
      </c>
      <c r="K83" s="47">
        <f t="shared" si="20"/>
        <v>0</v>
      </c>
      <c r="L83" s="48">
        <f t="shared" si="21"/>
        <v>0</v>
      </c>
      <c r="M83" s="11"/>
      <c r="N83" s="1"/>
      <c r="O83" s="1"/>
      <c r="Q83" s="1"/>
      <c r="R83" s="10"/>
      <c r="S83" s="1"/>
      <c r="T83" s="2"/>
    </row>
    <row r="84" spans="1:20" x14ac:dyDescent="0.25">
      <c r="A84" s="42" t="s">
        <v>153</v>
      </c>
      <c r="B84" s="43" t="s">
        <v>154</v>
      </c>
      <c r="C84" s="78">
        <v>14674</v>
      </c>
      <c r="D84" s="60">
        <f t="shared" si="22"/>
        <v>13374.066409439121</v>
      </c>
      <c r="E84" s="61">
        <f>C84/C10</f>
        <v>28048.066409439121</v>
      </c>
      <c r="F84" s="47">
        <f t="shared" si="15"/>
        <v>4007</v>
      </c>
      <c r="G84" s="74">
        <f t="shared" si="16"/>
        <v>32055.066409439121</v>
      </c>
      <c r="H84" s="47">
        <f t="shared" si="17"/>
        <v>3669</v>
      </c>
      <c r="I84" s="47">
        <f t="shared" si="18"/>
        <v>3669</v>
      </c>
      <c r="J84" s="47">
        <f t="shared" si="19"/>
        <v>3669</v>
      </c>
      <c r="K84" s="47">
        <f t="shared" si="20"/>
        <v>3667</v>
      </c>
      <c r="L84" s="48">
        <f t="shared" si="21"/>
        <v>14674</v>
      </c>
      <c r="M84" s="11"/>
      <c r="N84" s="1"/>
      <c r="O84" s="1"/>
      <c r="Q84" s="1"/>
      <c r="R84" s="10"/>
      <c r="S84" s="1"/>
      <c r="T84" s="2"/>
    </row>
    <row r="85" spans="1:20" x14ac:dyDescent="0.25">
      <c r="A85" s="42" t="s">
        <v>155</v>
      </c>
      <c r="B85" s="43" t="s">
        <v>156</v>
      </c>
      <c r="C85" s="78">
        <v>4445</v>
      </c>
      <c r="D85" s="60">
        <f t="shared" si="22"/>
        <v>4051.2283760363152</v>
      </c>
      <c r="E85" s="61">
        <f>C85/C10</f>
        <v>8496.2283760363152</v>
      </c>
      <c r="F85" s="47">
        <f t="shared" si="15"/>
        <v>1214</v>
      </c>
      <c r="G85" s="74">
        <f t="shared" si="16"/>
        <v>9710.2283760363152</v>
      </c>
      <c r="H85" s="47">
        <f t="shared" si="17"/>
        <v>1111</v>
      </c>
      <c r="I85" s="47">
        <f t="shared" si="18"/>
        <v>1111</v>
      </c>
      <c r="J85" s="47">
        <f t="shared" si="19"/>
        <v>1111</v>
      </c>
      <c r="K85" s="47">
        <f t="shared" si="20"/>
        <v>1112</v>
      </c>
      <c r="L85" s="48">
        <f t="shared" si="21"/>
        <v>4445</v>
      </c>
      <c r="M85" s="11"/>
      <c r="N85" s="1"/>
      <c r="O85" s="1"/>
      <c r="Q85" s="1"/>
      <c r="R85" s="10"/>
      <c r="S85" s="1"/>
      <c r="T85" s="2"/>
    </row>
    <row r="86" spans="1:20" x14ac:dyDescent="0.25">
      <c r="A86" s="42" t="s">
        <v>157</v>
      </c>
      <c r="B86" s="43" t="s">
        <v>158</v>
      </c>
      <c r="C86" s="78">
        <v>920</v>
      </c>
      <c r="D86" s="60">
        <f t="shared" si="22"/>
        <v>838.49946140684165</v>
      </c>
      <c r="E86" s="61">
        <f>C86/C10</f>
        <v>1758.4994614068416</v>
      </c>
      <c r="F86" s="47">
        <f t="shared" si="15"/>
        <v>251</v>
      </c>
      <c r="G86" s="74">
        <f t="shared" si="16"/>
        <v>2009.4994614068416</v>
      </c>
      <c r="H86" s="47">
        <f t="shared" si="17"/>
        <v>230</v>
      </c>
      <c r="I86" s="47">
        <f t="shared" si="18"/>
        <v>230</v>
      </c>
      <c r="J86" s="47">
        <f t="shared" si="19"/>
        <v>230</v>
      </c>
      <c r="K86" s="47">
        <f t="shared" si="20"/>
        <v>230</v>
      </c>
      <c r="L86" s="48">
        <f t="shared" si="21"/>
        <v>920</v>
      </c>
      <c r="M86" s="11"/>
      <c r="N86" s="1"/>
      <c r="O86" s="1"/>
      <c r="Q86" s="1"/>
      <c r="R86" s="10"/>
      <c r="S86" s="1"/>
      <c r="T86" s="2"/>
    </row>
    <row r="87" spans="1:20" x14ac:dyDescent="0.25">
      <c r="A87" s="42" t="s">
        <v>159</v>
      </c>
      <c r="B87" s="43" t="s">
        <v>160</v>
      </c>
      <c r="C87" s="78">
        <v>12854</v>
      </c>
      <c r="D87" s="60">
        <f t="shared" si="22"/>
        <v>11715.295735786458</v>
      </c>
      <c r="E87" s="61">
        <f>C87/C10</f>
        <v>24569.295735786458</v>
      </c>
      <c r="F87" s="47">
        <f t="shared" si="15"/>
        <v>3510</v>
      </c>
      <c r="G87" s="74">
        <f t="shared" si="16"/>
        <v>28079.295735786458</v>
      </c>
      <c r="H87" s="47">
        <f t="shared" si="17"/>
        <v>3214</v>
      </c>
      <c r="I87" s="47">
        <f t="shared" si="18"/>
        <v>3214</v>
      </c>
      <c r="J87" s="47">
        <f t="shared" si="19"/>
        <v>3214</v>
      </c>
      <c r="K87" s="47">
        <f t="shared" si="20"/>
        <v>3212</v>
      </c>
      <c r="L87" s="48">
        <f t="shared" si="21"/>
        <v>12854</v>
      </c>
      <c r="M87" s="11"/>
      <c r="N87" s="1"/>
      <c r="O87" s="1"/>
      <c r="Q87" s="1"/>
      <c r="R87" s="10"/>
      <c r="S87" s="1"/>
      <c r="T87" s="2"/>
    </row>
    <row r="88" spans="1:20" x14ac:dyDescent="0.25">
      <c r="A88" s="42" t="s">
        <v>161</v>
      </c>
      <c r="B88" s="43" t="s">
        <v>162</v>
      </c>
      <c r="C88" s="78"/>
      <c r="D88" s="60">
        <f t="shared" si="22"/>
        <v>0</v>
      </c>
      <c r="E88" s="61">
        <f>C88/C10</f>
        <v>0</v>
      </c>
      <c r="F88" s="47">
        <f t="shared" si="15"/>
        <v>0</v>
      </c>
      <c r="G88" s="74">
        <f t="shared" si="16"/>
        <v>0</v>
      </c>
      <c r="H88" s="47">
        <f t="shared" si="17"/>
        <v>0</v>
      </c>
      <c r="I88" s="47">
        <f t="shared" si="18"/>
        <v>0</v>
      </c>
      <c r="J88" s="47">
        <f t="shared" si="19"/>
        <v>0</v>
      </c>
      <c r="K88" s="47">
        <f t="shared" si="20"/>
        <v>0</v>
      </c>
      <c r="L88" s="48">
        <f t="shared" si="21"/>
        <v>0</v>
      </c>
      <c r="M88" s="11"/>
      <c r="N88" s="1"/>
      <c r="O88" s="1"/>
      <c r="Q88" s="1"/>
      <c r="R88" s="10"/>
      <c r="S88" s="1"/>
      <c r="T88" s="2"/>
    </row>
    <row r="89" spans="1:20" x14ac:dyDescent="0.25">
      <c r="A89" s="42" t="s">
        <v>163</v>
      </c>
      <c r="B89" s="43" t="s">
        <v>164</v>
      </c>
      <c r="C89" s="78">
        <v>3347</v>
      </c>
      <c r="D89" s="60">
        <f t="shared" si="22"/>
        <v>3050.4974970964113</v>
      </c>
      <c r="E89" s="61">
        <f>C89/C10</f>
        <v>6397.4974970964113</v>
      </c>
      <c r="F89" s="47">
        <f t="shared" si="15"/>
        <v>914</v>
      </c>
      <c r="G89" s="74">
        <f t="shared" si="16"/>
        <v>7311.4974970964113</v>
      </c>
      <c r="H89" s="47">
        <f t="shared" si="17"/>
        <v>837</v>
      </c>
      <c r="I89" s="47">
        <f t="shared" si="18"/>
        <v>837</v>
      </c>
      <c r="J89" s="47">
        <f t="shared" si="19"/>
        <v>837</v>
      </c>
      <c r="K89" s="47">
        <f t="shared" si="20"/>
        <v>836</v>
      </c>
      <c r="L89" s="48">
        <f t="shared" si="21"/>
        <v>3347</v>
      </c>
      <c r="M89" s="11"/>
      <c r="N89" s="1"/>
      <c r="O89" s="1"/>
      <c r="Q89" s="1"/>
      <c r="R89" s="10"/>
      <c r="S89" s="1"/>
      <c r="T89" s="2"/>
    </row>
    <row r="90" spans="1:20" x14ac:dyDescent="0.25">
      <c r="A90" s="42" t="s">
        <v>165</v>
      </c>
      <c r="B90" s="43" t="s">
        <v>166</v>
      </c>
      <c r="C90" s="78">
        <v>7533</v>
      </c>
      <c r="D90" s="60">
        <f t="shared" si="22"/>
        <v>6865.6700464975402</v>
      </c>
      <c r="E90" s="61">
        <f>C90/C10</f>
        <v>14398.67004649754</v>
      </c>
      <c r="F90" s="47">
        <f t="shared" si="15"/>
        <v>2057</v>
      </c>
      <c r="G90" s="74">
        <f t="shared" si="16"/>
        <v>16455.67004649754</v>
      </c>
      <c r="H90" s="47">
        <f t="shared" si="17"/>
        <v>1883</v>
      </c>
      <c r="I90" s="47">
        <f t="shared" si="18"/>
        <v>1883</v>
      </c>
      <c r="J90" s="47">
        <f t="shared" si="19"/>
        <v>1883</v>
      </c>
      <c r="K90" s="47">
        <f t="shared" si="20"/>
        <v>1884</v>
      </c>
      <c r="L90" s="48">
        <f t="shared" si="21"/>
        <v>7533</v>
      </c>
      <c r="M90" s="11"/>
      <c r="N90" s="1"/>
      <c r="O90" s="1"/>
      <c r="Q90" s="1"/>
      <c r="R90" s="10"/>
      <c r="S90" s="1"/>
      <c r="T90" s="2"/>
    </row>
    <row r="91" spans="1:20" x14ac:dyDescent="0.25">
      <c r="A91" s="42" t="s">
        <v>167</v>
      </c>
      <c r="B91" s="43" t="s">
        <v>168</v>
      </c>
      <c r="C91" s="78">
        <v>29682</v>
      </c>
      <c r="D91" s="60">
        <f t="shared" si="22"/>
        <v>27052.544579867252</v>
      </c>
      <c r="E91" s="61">
        <f>C91/C10</f>
        <v>56734.544579867252</v>
      </c>
      <c r="F91" s="47">
        <f t="shared" si="15"/>
        <v>8105</v>
      </c>
      <c r="G91" s="74">
        <f t="shared" si="16"/>
        <v>64839.544579867252</v>
      </c>
      <c r="H91" s="47">
        <f t="shared" si="17"/>
        <v>7421</v>
      </c>
      <c r="I91" s="47">
        <f t="shared" si="18"/>
        <v>7421</v>
      </c>
      <c r="J91" s="47">
        <f t="shared" si="19"/>
        <v>7421</v>
      </c>
      <c r="K91" s="47">
        <f t="shared" si="20"/>
        <v>7419</v>
      </c>
      <c r="L91" s="48">
        <f t="shared" si="21"/>
        <v>29682</v>
      </c>
      <c r="M91" s="11"/>
      <c r="N91" s="1"/>
      <c r="O91" s="1"/>
      <c r="Q91" s="1"/>
      <c r="R91" s="10"/>
      <c r="S91" s="1"/>
      <c r="T91" s="2"/>
    </row>
    <row r="92" spans="1:20" x14ac:dyDescent="0.25">
      <c r="A92" s="42" t="s">
        <v>169</v>
      </c>
      <c r="B92" s="43" t="s">
        <v>170</v>
      </c>
      <c r="C92" s="78">
        <v>15697</v>
      </c>
      <c r="D92" s="60">
        <f t="shared" si="22"/>
        <v>14306.44135402521</v>
      </c>
      <c r="E92" s="61">
        <f>C92/C10</f>
        <v>30003.44135402521</v>
      </c>
      <c r="F92" s="47">
        <f t="shared" si="15"/>
        <v>4286</v>
      </c>
      <c r="G92" s="74">
        <f t="shared" si="16"/>
        <v>34289.441354025214</v>
      </c>
      <c r="H92" s="47">
        <f t="shared" si="17"/>
        <v>3924</v>
      </c>
      <c r="I92" s="47">
        <f t="shared" si="18"/>
        <v>3924</v>
      </c>
      <c r="J92" s="47">
        <f t="shared" si="19"/>
        <v>3924</v>
      </c>
      <c r="K92" s="47">
        <f t="shared" si="20"/>
        <v>3925</v>
      </c>
      <c r="L92" s="48">
        <f t="shared" si="21"/>
        <v>15697</v>
      </c>
      <c r="M92" s="11"/>
      <c r="N92" s="1"/>
      <c r="O92" s="1"/>
      <c r="Q92" s="1"/>
      <c r="R92" s="10"/>
      <c r="S92" s="1"/>
      <c r="T92" s="2"/>
    </row>
    <row r="93" spans="1:20" x14ac:dyDescent="0.25">
      <c r="A93" s="42" t="s">
        <v>171</v>
      </c>
      <c r="B93" s="43" t="s">
        <v>172</v>
      </c>
      <c r="C93" s="78">
        <v>1536</v>
      </c>
      <c r="D93" s="60">
        <f t="shared" si="22"/>
        <v>1399.9295355662052</v>
      </c>
      <c r="E93" s="61">
        <f>C93/C10</f>
        <v>2935.9295355662052</v>
      </c>
      <c r="F93" s="47">
        <f t="shared" si="15"/>
        <v>419</v>
      </c>
      <c r="G93" s="74">
        <f t="shared" si="16"/>
        <v>3354.9295355662052</v>
      </c>
      <c r="H93" s="47">
        <f t="shared" si="17"/>
        <v>384</v>
      </c>
      <c r="I93" s="47">
        <f t="shared" si="18"/>
        <v>384</v>
      </c>
      <c r="J93" s="47">
        <f t="shared" si="19"/>
        <v>384</v>
      </c>
      <c r="K93" s="47">
        <f t="shared" si="20"/>
        <v>384</v>
      </c>
      <c r="L93" s="48">
        <f t="shared" si="21"/>
        <v>1536</v>
      </c>
      <c r="M93" s="11"/>
      <c r="N93" s="1"/>
      <c r="O93" s="1"/>
      <c r="Q93" s="1"/>
      <c r="R93" s="10"/>
      <c r="S93" s="1"/>
      <c r="T93" s="2"/>
    </row>
    <row r="94" spans="1:20" x14ac:dyDescent="0.25">
      <c r="A94" s="42" t="s">
        <v>173</v>
      </c>
      <c r="B94" s="43" t="s">
        <v>174</v>
      </c>
      <c r="C94" s="78">
        <v>18053</v>
      </c>
      <c r="D94" s="60">
        <f t="shared" si="22"/>
        <v>16453.729105193161</v>
      </c>
      <c r="E94" s="61">
        <f>C94/C10</f>
        <v>34506.729105193161</v>
      </c>
      <c r="F94" s="47">
        <f t="shared" si="15"/>
        <v>4930</v>
      </c>
      <c r="G94" s="74">
        <f t="shared" si="16"/>
        <v>39436.729105193161</v>
      </c>
      <c r="H94" s="47">
        <f t="shared" si="17"/>
        <v>4513</v>
      </c>
      <c r="I94" s="47">
        <f t="shared" si="18"/>
        <v>4513</v>
      </c>
      <c r="J94" s="47">
        <f t="shared" si="19"/>
        <v>4513</v>
      </c>
      <c r="K94" s="47">
        <f t="shared" si="20"/>
        <v>4514</v>
      </c>
      <c r="L94" s="48">
        <f t="shared" si="21"/>
        <v>18053</v>
      </c>
      <c r="M94" s="11"/>
      <c r="N94" s="1"/>
      <c r="O94" s="1"/>
      <c r="Q94" s="1"/>
      <c r="R94" s="10"/>
      <c r="S94" s="1"/>
      <c r="T94" s="2"/>
    </row>
    <row r="95" spans="1:20" x14ac:dyDescent="0.25">
      <c r="A95" s="42" t="s">
        <v>175</v>
      </c>
      <c r="B95" s="43" t="s">
        <v>176</v>
      </c>
      <c r="C95" s="78"/>
      <c r="D95" s="60">
        <f t="shared" si="22"/>
        <v>0</v>
      </c>
      <c r="E95" s="61">
        <f>C95/C10</f>
        <v>0</v>
      </c>
      <c r="F95" s="47">
        <f t="shared" si="15"/>
        <v>0</v>
      </c>
      <c r="G95" s="74">
        <f t="shared" si="16"/>
        <v>0</v>
      </c>
      <c r="H95" s="47">
        <f t="shared" si="17"/>
        <v>0</v>
      </c>
      <c r="I95" s="47">
        <f t="shared" si="18"/>
        <v>0</v>
      </c>
      <c r="J95" s="47">
        <f t="shared" si="19"/>
        <v>0</v>
      </c>
      <c r="K95" s="47">
        <f t="shared" si="20"/>
        <v>0</v>
      </c>
      <c r="L95" s="48">
        <f t="shared" si="21"/>
        <v>0</v>
      </c>
      <c r="M95" s="11"/>
      <c r="N95" s="1"/>
      <c r="O95" s="1"/>
      <c r="Q95" s="1"/>
      <c r="R95" s="10"/>
      <c r="S95" s="1"/>
      <c r="T95" s="2"/>
    </row>
    <row r="96" spans="1:20" x14ac:dyDescent="0.25">
      <c r="A96" s="42" t="s">
        <v>177</v>
      </c>
      <c r="B96" s="43" t="s">
        <v>178</v>
      </c>
      <c r="C96" s="78">
        <v>920</v>
      </c>
      <c r="D96" s="60">
        <f t="shared" si="22"/>
        <v>838.49946140684165</v>
      </c>
      <c r="E96" s="61">
        <f>C96/C10</f>
        <v>1758.4994614068416</v>
      </c>
      <c r="F96" s="47">
        <f t="shared" si="15"/>
        <v>251</v>
      </c>
      <c r="G96" s="74">
        <f t="shared" si="16"/>
        <v>2009.4994614068416</v>
      </c>
      <c r="H96" s="47">
        <f t="shared" si="17"/>
        <v>230</v>
      </c>
      <c r="I96" s="47">
        <f t="shared" si="18"/>
        <v>230</v>
      </c>
      <c r="J96" s="47">
        <f t="shared" si="19"/>
        <v>230</v>
      </c>
      <c r="K96" s="47">
        <f t="shared" si="20"/>
        <v>230</v>
      </c>
      <c r="L96" s="48">
        <f t="shared" si="21"/>
        <v>920</v>
      </c>
      <c r="M96" s="11"/>
      <c r="N96" s="1"/>
      <c r="O96" s="1"/>
      <c r="Q96" s="1"/>
      <c r="R96" s="10"/>
      <c r="S96" s="1"/>
      <c r="T96" s="2"/>
    </row>
    <row r="97" spans="1:20" x14ac:dyDescent="0.25">
      <c r="A97" s="42" t="s">
        <v>179</v>
      </c>
      <c r="B97" s="43" t="s">
        <v>180</v>
      </c>
      <c r="C97" s="78"/>
      <c r="D97" s="60">
        <f t="shared" si="22"/>
        <v>0</v>
      </c>
      <c r="E97" s="61">
        <f>C97/C10</f>
        <v>0</v>
      </c>
      <c r="F97" s="47">
        <f t="shared" si="15"/>
        <v>0</v>
      </c>
      <c r="G97" s="74">
        <f t="shared" si="16"/>
        <v>0</v>
      </c>
      <c r="H97" s="47">
        <f t="shared" si="17"/>
        <v>0</v>
      </c>
      <c r="I97" s="47">
        <f t="shared" si="18"/>
        <v>0</v>
      </c>
      <c r="J97" s="47">
        <f t="shared" si="19"/>
        <v>0</v>
      </c>
      <c r="K97" s="47">
        <f t="shared" si="20"/>
        <v>0</v>
      </c>
      <c r="L97" s="48">
        <f t="shared" si="21"/>
        <v>0</v>
      </c>
      <c r="M97" s="11"/>
      <c r="N97" s="1"/>
      <c r="O97" s="1"/>
      <c r="Q97" s="1"/>
      <c r="R97" s="10"/>
      <c r="S97" s="1"/>
      <c r="T97" s="2"/>
    </row>
    <row r="98" spans="1:20" x14ac:dyDescent="0.25">
      <c r="A98" s="42" t="s">
        <v>181</v>
      </c>
      <c r="B98" s="43" t="s">
        <v>182</v>
      </c>
      <c r="C98" s="78"/>
      <c r="D98" s="60">
        <f t="shared" si="22"/>
        <v>0</v>
      </c>
      <c r="E98" s="61">
        <f>C98/C10</f>
        <v>0</v>
      </c>
      <c r="F98" s="47">
        <f t="shared" si="15"/>
        <v>0</v>
      </c>
      <c r="G98" s="74">
        <f t="shared" si="16"/>
        <v>0</v>
      </c>
      <c r="H98" s="47">
        <f t="shared" si="17"/>
        <v>0</v>
      </c>
      <c r="I98" s="47">
        <f t="shared" si="18"/>
        <v>0</v>
      </c>
      <c r="J98" s="47">
        <f t="shared" si="19"/>
        <v>0</v>
      </c>
      <c r="K98" s="47">
        <f t="shared" si="20"/>
        <v>0</v>
      </c>
      <c r="L98" s="48">
        <f t="shared" si="21"/>
        <v>0</v>
      </c>
      <c r="M98" s="11"/>
      <c r="N98" s="1"/>
      <c r="O98" s="1"/>
      <c r="Q98" s="1"/>
      <c r="R98" s="10"/>
      <c r="S98" s="1"/>
      <c r="T98" s="2"/>
    </row>
    <row r="99" spans="1:20" x14ac:dyDescent="0.25">
      <c r="A99" s="42" t="s">
        <v>183</v>
      </c>
      <c r="B99" s="43" t="s">
        <v>184</v>
      </c>
      <c r="C99" s="78">
        <v>38428</v>
      </c>
      <c r="D99" s="60">
        <f t="shared" si="22"/>
        <v>35023.757937980554</v>
      </c>
      <c r="E99" s="61">
        <f>C99/C10</f>
        <v>73451.757937980554</v>
      </c>
      <c r="F99" s="47">
        <f t="shared" si="15"/>
        <v>10493</v>
      </c>
      <c r="G99" s="74">
        <f t="shared" si="16"/>
        <v>83944.757937980554</v>
      </c>
      <c r="H99" s="47">
        <f t="shared" si="17"/>
        <v>9607</v>
      </c>
      <c r="I99" s="47">
        <f t="shared" si="18"/>
        <v>9607</v>
      </c>
      <c r="J99" s="47">
        <f t="shared" si="19"/>
        <v>9607</v>
      </c>
      <c r="K99" s="47">
        <f t="shared" si="20"/>
        <v>9607</v>
      </c>
      <c r="L99" s="48">
        <f t="shared" si="21"/>
        <v>38428</v>
      </c>
      <c r="M99" s="11"/>
      <c r="N99" s="1"/>
      <c r="O99" s="1"/>
      <c r="Q99" s="1"/>
      <c r="R99" s="10"/>
      <c r="S99" s="1"/>
      <c r="T99" s="2"/>
    </row>
    <row r="100" spans="1:20" x14ac:dyDescent="0.25">
      <c r="A100" s="42" t="s">
        <v>185</v>
      </c>
      <c r="B100" s="43" t="s">
        <v>186</v>
      </c>
      <c r="C100" s="78"/>
      <c r="D100" s="60">
        <f t="shared" si="22"/>
        <v>0</v>
      </c>
      <c r="E100" s="61">
        <f>C100/C10</f>
        <v>0</v>
      </c>
      <c r="F100" s="47">
        <f t="shared" si="15"/>
        <v>0</v>
      </c>
      <c r="G100" s="74">
        <f t="shared" si="16"/>
        <v>0</v>
      </c>
      <c r="H100" s="47">
        <f t="shared" si="17"/>
        <v>0</v>
      </c>
      <c r="I100" s="47">
        <f t="shared" si="18"/>
        <v>0</v>
      </c>
      <c r="J100" s="47">
        <f t="shared" si="19"/>
        <v>0</v>
      </c>
      <c r="K100" s="47">
        <f t="shared" si="20"/>
        <v>0</v>
      </c>
      <c r="L100" s="48">
        <f t="shared" si="21"/>
        <v>0</v>
      </c>
      <c r="M100" s="11"/>
      <c r="N100" s="1"/>
      <c r="O100" s="1"/>
      <c r="Q100" s="1"/>
      <c r="R100" s="10"/>
      <c r="S100" s="1"/>
      <c r="T100" s="2"/>
    </row>
    <row r="101" spans="1:20" x14ac:dyDescent="0.25">
      <c r="A101" s="42" t="s">
        <v>187</v>
      </c>
      <c r="B101" s="43" t="s">
        <v>188</v>
      </c>
      <c r="C101" s="78">
        <v>52350</v>
      </c>
      <c r="D101" s="60">
        <f t="shared" si="22"/>
        <v>47712.442178965386</v>
      </c>
      <c r="E101" s="61">
        <f>C101/C10</f>
        <v>100062.44217896539</v>
      </c>
      <c r="F101" s="47">
        <f t="shared" si="15"/>
        <v>14295</v>
      </c>
      <c r="G101" s="74">
        <f t="shared" si="16"/>
        <v>114357.44217896539</v>
      </c>
      <c r="H101" s="47">
        <f t="shared" si="17"/>
        <v>13088</v>
      </c>
      <c r="I101" s="47">
        <f t="shared" si="18"/>
        <v>13088</v>
      </c>
      <c r="J101" s="47">
        <f t="shared" si="19"/>
        <v>13088</v>
      </c>
      <c r="K101" s="47">
        <f t="shared" si="20"/>
        <v>13086</v>
      </c>
      <c r="L101" s="48">
        <f t="shared" si="21"/>
        <v>52350</v>
      </c>
      <c r="M101" s="11"/>
      <c r="N101" s="1"/>
      <c r="O101" s="1"/>
      <c r="Q101" s="1"/>
      <c r="R101" s="10"/>
      <c r="S101" s="1"/>
      <c r="T101" s="2"/>
    </row>
    <row r="102" spans="1:20" x14ac:dyDescent="0.25">
      <c r="A102" s="42" t="s">
        <v>189</v>
      </c>
      <c r="B102" s="43" t="s">
        <v>190</v>
      </c>
      <c r="C102" s="78"/>
      <c r="D102" s="60">
        <f t="shared" si="22"/>
        <v>0</v>
      </c>
      <c r="E102" s="61">
        <f>C102/C10</f>
        <v>0</v>
      </c>
      <c r="F102" s="47">
        <f t="shared" si="15"/>
        <v>0</v>
      </c>
      <c r="G102" s="74">
        <f t="shared" si="16"/>
        <v>0</v>
      </c>
      <c r="H102" s="47">
        <f t="shared" si="17"/>
        <v>0</v>
      </c>
      <c r="I102" s="47">
        <f t="shared" si="18"/>
        <v>0</v>
      </c>
      <c r="J102" s="47">
        <f t="shared" si="19"/>
        <v>0</v>
      </c>
      <c r="K102" s="47">
        <f t="shared" si="20"/>
        <v>0</v>
      </c>
      <c r="L102" s="48">
        <f t="shared" si="21"/>
        <v>0</v>
      </c>
      <c r="M102" s="11"/>
      <c r="N102" s="1"/>
      <c r="O102" s="1"/>
      <c r="Q102" s="1"/>
      <c r="R102" s="10"/>
      <c r="S102" s="1"/>
      <c r="T102" s="2"/>
    </row>
    <row r="103" spans="1:20" x14ac:dyDescent="0.25">
      <c r="A103" s="42" t="s">
        <v>191</v>
      </c>
      <c r="B103" s="43" t="s">
        <v>192</v>
      </c>
      <c r="C103" s="78">
        <v>177963</v>
      </c>
      <c r="D103" s="60">
        <f t="shared" si="22"/>
        <v>162197.69527211494</v>
      </c>
      <c r="E103" s="61">
        <f>C103/C10</f>
        <v>340160.69527211494</v>
      </c>
      <c r="F103" s="47">
        <f t="shared" si="15"/>
        <v>48594</v>
      </c>
      <c r="G103" s="74">
        <f t="shared" si="16"/>
        <v>388754.69527211494</v>
      </c>
      <c r="H103" s="47">
        <f t="shared" si="17"/>
        <v>44491</v>
      </c>
      <c r="I103" s="47">
        <f t="shared" si="18"/>
        <v>44491</v>
      </c>
      <c r="J103" s="47">
        <f t="shared" si="19"/>
        <v>44491</v>
      </c>
      <c r="K103" s="47">
        <f t="shared" si="20"/>
        <v>44490</v>
      </c>
      <c r="L103" s="48">
        <f t="shared" si="21"/>
        <v>177963</v>
      </c>
      <c r="M103" s="11"/>
      <c r="N103" s="1"/>
      <c r="O103" s="1"/>
      <c r="Q103" s="1"/>
      <c r="R103" s="10"/>
      <c r="S103" s="1"/>
      <c r="T103" s="2"/>
    </row>
    <row r="104" spans="1:20" x14ac:dyDescent="0.25">
      <c r="A104" s="42" t="s">
        <v>193</v>
      </c>
      <c r="B104" s="43" t="s">
        <v>194</v>
      </c>
      <c r="C104" s="78">
        <v>5129</v>
      </c>
      <c r="D104" s="60">
        <f t="shared" si="22"/>
        <v>4674.6344973431424</v>
      </c>
      <c r="E104" s="61">
        <f>C104/C10</f>
        <v>9803.6344973431424</v>
      </c>
      <c r="F104" s="47">
        <f t="shared" si="15"/>
        <v>1401</v>
      </c>
      <c r="G104" s="74">
        <f t="shared" si="16"/>
        <v>11204.634497343142</v>
      </c>
      <c r="H104" s="47">
        <f t="shared" si="17"/>
        <v>1282</v>
      </c>
      <c r="I104" s="47">
        <f t="shared" si="18"/>
        <v>1282</v>
      </c>
      <c r="J104" s="47">
        <f t="shared" si="19"/>
        <v>1282</v>
      </c>
      <c r="K104" s="47">
        <f t="shared" si="20"/>
        <v>1283</v>
      </c>
      <c r="L104" s="48">
        <f t="shared" si="21"/>
        <v>5129</v>
      </c>
      <c r="M104" s="11"/>
      <c r="N104" s="1"/>
      <c r="O104" s="1"/>
      <c r="Q104" s="1"/>
      <c r="R104" s="10"/>
      <c r="S104" s="1"/>
      <c r="T104" s="2"/>
    </row>
    <row r="105" spans="1:20" x14ac:dyDescent="0.25">
      <c r="A105" s="42" t="s">
        <v>195</v>
      </c>
      <c r="B105" s="43" t="s">
        <v>196</v>
      </c>
      <c r="C105" s="78"/>
      <c r="D105" s="60">
        <f t="shared" si="22"/>
        <v>0</v>
      </c>
      <c r="E105" s="61">
        <f>C105/C10</f>
        <v>0</v>
      </c>
      <c r="F105" s="47">
        <f t="shared" si="15"/>
        <v>0</v>
      </c>
      <c r="G105" s="74">
        <f t="shared" si="16"/>
        <v>0</v>
      </c>
      <c r="H105" s="47">
        <f t="shared" si="17"/>
        <v>0</v>
      </c>
      <c r="I105" s="47">
        <f t="shared" si="18"/>
        <v>0</v>
      </c>
      <c r="J105" s="47">
        <f t="shared" si="19"/>
        <v>0</v>
      </c>
      <c r="K105" s="47">
        <f t="shared" si="20"/>
        <v>0</v>
      </c>
      <c r="L105" s="48">
        <f t="shared" si="21"/>
        <v>0</v>
      </c>
      <c r="M105" s="11"/>
      <c r="N105" s="1"/>
      <c r="O105" s="1"/>
      <c r="Q105" s="1"/>
      <c r="R105" s="10"/>
      <c r="S105" s="1"/>
      <c r="T105" s="2"/>
    </row>
    <row r="106" spans="1:20" x14ac:dyDescent="0.25">
      <c r="A106" s="42" t="s">
        <v>197</v>
      </c>
      <c r="B106" s="43" t="s">
        <v>198</v>
      </c>
      <c r="C106" s="78"/>
      <c r="D106" s="60">
        <f t="shared" si="22"/>
        <v>0</v>
      </c>
      <c r="E106" s="61">
        <f>C106/C10</f>
        <v>0</v>
      </c>
      <c r="F106" s="47">
        <f t="shared" si="15"/>
        <v>0</v>
      </c>
      <c r="G106" s="74">
        <f t="shared" si="16"/>
        <v>0</v>
      </c>
      <c r="H106" s="47">
        <f t="shared" si="17"/>
        <v>0</v>
      </c>
      <c r="I106" s="47">
        <f t="shared" si="18"/>
        <v>0</v>
      </c>
      <c r="J106" s="47">
        <f t="shared" si="19"/>
        <v>0</v>
      </c>
      <c r="K106" s="47">
        <f t="shared" si="20"/>
        <v>0</v>
      </c>
      <c r="L106" s="48">
        <f t="shared" si="21"/>
        <v>0</v>
      </c>
      <c r="M106" s="11"/>
      <c r="N106" s="1"/>
      <c r="O106" s="1"/>
      <c r="Q106" s="1"/>
      <c r="R106" s="10"/>
      <c r="S106" s="1"/>
      <c r="T106" s="2"/>
    </row>
    <row r="107" spans="1:20" x14ac:dyDescent="0.25">
      <c r="A107" s="42" t="s">
        <v>199</v>
      </c>
      <c r="B107" s="43" t="s">
        <v>200</v>
      </c>
      <c r="C107" s="78"/>
      <c r="D107" s="60">
        <f t="shared" si="22"/>
        <v>0</v>
      </c>
      <c r="E107" s="61">
        <f>C107/C10</f>
        <v>0</v>
      </c>
      <c r="F107" s="47">
        <f t="shared" si="15"/>
        <v>0</v>
      </c>
      <c r="G107" s="74">
        <f t="shared" si="16"/>
        <v>0</v>
      </c>
      <c r="H107" s="47">
        <f t="shared" si="17"/>
        <v>0</v>
      </c>
      <c r="I107" s="47">
        <f t="shared" si="18"/>
        <v>0</v>
      </c>
      <c r="J107" s="47">
        <f t="shared" si="19"/>
        <v>0</v>
      </c>
      <c r="K107" s="47">
        <f t="shared" si="20"/>
        <v>0</v>
      </c>
      <c r="L107" s="48">
        <f t="shared" si="21"/>
        <v>0</v>
      </c>
      <c r="M107" s="11"/>
      <c r="N107" s="1"/>
      <c r="O107" s="1"/>
      <c r="Q107" s="1"/>
      <c r="R107" s="10"/>
      <c r="S107" s="1"/>
      <c r="T107" s="2"/>
    </row>
    <row r="108" spans="1:20" x14ac:dyDescent="0.25">
      <c r="A108" s="42" t="s">
        <v>201</v>
      </c>
      <c r="B108" s="43" t="s">
        <v>202</v>
      </c>
      <c r="C108" s="78">
        <v>6664</v>
      </c>
      <c r="D108" s="60">
        <f t="shared" si="22"/>
        <v>6073.6526204512957</v>
      </c>
      <c r="E108" s="61">
        <f>C108/C10</f>
        <v>12737.652620451296</v>
      </c>
      <c r="F108" s="47">
        <f t="shared" ref="F108:F111" si="23">ROUND((E108/0.875)*0.125,0)</f>
        <v>1820</v>
      </c>
      <c r="G108" s="74">
        <f t="shared" ref="G108:G111" si="24">E108+F108</f>
        <v>14557.652620451296</v>
      </c>
      <c r="H108" s="47">
        <f t="shared" si="17"/>
        <v>1666</v>
      </c>
      <c r="I108" s="47">
        <f t="shared" si="18"/>
        <v>1666</v>
      </c>
      <c r="J108" s="47">
        <f t="shared" si="19"/>
        <v>1666</v>
      </c>
      <c r="K108" s="47">
        <f t="shared" ref="K108:K111" si="25">+C108-SUM(H108:J108)</f>
        <v>1666</v>
      </c>
      <c r="L108" s="48">
        <f t="shared" si="21"/>
        <v>6664</v>
      </c>
      <c r="M108" s="11"/>
      <c r="N108" s="1"/>
      <c r="O108" s="1"/>
      <c r="Q108" s="1"/>
      <c r="R108" s="10"/>
      <c r="S108" s="1"/>
      <c r="T108" s="2"/>
    </row>
    <row r="109" spans="1:20" x14ac:dyDescent="0.25">
      <c r="A109" s="42" t="s">
        <v>203</v>
      </c>
      <c r="B109" s="43" t="s">
        <v>204</v>
      </c>
      <c r="C109" s="78"/>
      <c r="D109" s="60">
        <f t="shared" si="22"/>
        <v>0</v>
      </c>
      <c r="E109" s="61">
        <f>C109/C10</f>
        <v>0</v>
      </c>
      <c r="F109" s="47">
        <f t="shared" si="23"/>
        <v>0</v>
      </c>
      <c r="G109" s="74">
        <f t="shared" si="24"/>
        <v>0</v>
      </c>
      <c r="H109" s="47">
        <f t="shared" si="17"/>
        <v>0</v>
      </c>
      <c r="I109" s="47">
        <f t="shared" si="18"/>
        <v>0</v>
      </c>
      <c r="J109" s="47">
        <f t="shared" si="19"/>
        <v>0</v>
      </c>
      <c r="K109" s="47">
        <f t="shared" si="25"/>
        <v>0</v>
      </c>
      <c r="L109" s="48">
        <f t="shared" si="21"/>
        <v>0</v>
      </c>
      <c r="M109" s="11"/>
      <c r="N109" s="1"/>
      <c r="O109" s="1"/>
      <c r="Q109" s="1"/>
      <c r="R109" s="10"/>
      <c r="S109" s="1"/>
      <c r="T109" s="2"/>
    </row>
    <row r="110" spans="1:20" x14ac:dyDescent="0.25">
      <c r="A110" s="42" t="s">
        <v>205</v>
      </c>
      <c r="B110" s="43" t="s">
        <v>206</v>
      </c>
      <c r="C110" s="78"/>
      <c r="D110" s="60">
        <f t="shared" si="22"/>
        <v>0</v>
      </c>
      <c r="E110" s="61">
        <f>C110/C10</f>
        <v>0</v>
      </c>
      <c r="F110" s="47">
        <f t="shared" si="23"/>
        <v>0</v>
      </c>
      <c r="G110" s="74">
        <f t="shared" si="24"/>
        <v>0</v>
      </c>
      <c r="H110" s="47">
        <f t="shared" si="17"/>
        <v>0</v>
      </c>
      <c r="I110" s="47">
        <f t="shared" si="18"/>
        <v>0</v>
      </c>
      <c r="J110" s="47">
        <f t="shared" si="19"/>
        <v>0</v>
      </c>
      <c r="K110" s="47">
        <f t="shared" si="25"/>
        <v>0</v>
      </c>
      <c r="L110" s="48">
        <f t="shared" si="21"/>
        <v>0</v>
      </c>
      <c r="M110" s="11"/>
      <c r="N110" s="1"/>
      <c r="O110" s="1"/>
      <c r="Q110" s="1"/>
      <c r="R110" s="10"/>
      <c r="S110" s="1"/>
      <c r="T110" s="2"/>
    </row>
    <row r="111" spans="1:20" x14ac:dyDescent="0.25">
      <c r="A111" s="42" t="s">
        <v>207</v>
      </c>
      <c r="B111" s="43" t="s">
        <v>208</v>
      </c>
      <c r="C111" s="78">
        <v>23402</v>
      </c>
      <c r="D111" s="60">
        <f t="shared" si="22"/>
        <v>21328.874343307507</v>
      </c>
      <c r="E111" s="61">
        <f>C111/C10</f>
        <v>44730.874343307507</v>
      </c>
      <c r="F111" s="47">
        <f t="shared" si="23"/>
        <v>6390</v>
      </c>
      <c r="G111" s="74">
        <f t="shared" si="24"/>
        <v>51120.874343307507</v>
      </c>
      <c r="H111" s="47">
        <f t="shared" si="17"/>
        <v>5851</v>
      </c>
      <c r="I111" s="47">
        <f t="shared" si="18"/>
        <v>5851</v>
      </c>
      <c r="J111" s="47">
        <f t="shared" si="19"/>
        <v>5851</v>
      </c>
      <c r="K111" s="47">
        <f t="shared" si="25"/>
        <v>5849</v>
      </c>
      <c r="L111" s="48">
        <f t="shared" si="21"/>
        <v>23402</v>
      </c>
      <c r="M111" s="11"/>
      <c r="N111" s="1"/>
      <c r="O111" s="1"/>
      <c r="Q111" s="1"/>
      <c r="R111" s="10"/>
      <c r="S111" s="1"/>
      <c r="T111" s="2"/>
    </row>
    <row r="112" spans="1:20" x14ac:dyDescent="0.25">
      <c r="A112" s="44"/>
      <c r="B112" s="45" t="s">
        <v>209</v>
      </c>
      <c r="C112" s="79">
        <f>SUM(C12:C111)</f>
        <v>1994084</v>
      </c>
      <c r="D112" s="56">
        <f>SUM(D12:D111)</f>
        <v>1817433</v>
      </c>
      <c r="E112" s="62">
        <f>SUM(E12:E111)</f>
        <v>3811517.0000000019</v>
      </c>
      <c r="F112" s="49">
        <f>SUM(F11:F111)</f>
        <v>544505.125</v>
      </c>
      <c r="G112" s="75">
        <f>SUM(G11:G111)-1</f>
        <v>4356022.0000000019</v>
      </c>
      <c r="H112" s="49">
        <f>SUM(H12:H111)</f>
        <v>498527</v>
      </c>
      <c r="I112" s="49">
        <f>SUM(I12:I111)</f>
        <v>498527</v>
      </c>
      <c r="J112" s="49">
        <f>SUM(J12:J111)</f>
        <v>498527</v>
      </c>
      <c r="K112" s="49">
        <f>SUM(K12:K111)</f>
        <v>498503</v>
      </c>
      <c r="L112" s="50">
        <f>SUM(L12:L111)</f>
        <v>1994084</v>
      </c>
      <c r="M112" s="1"/>
      <c r="N112" s="1">
        <f>SUM(N12:N111)</f>
        <v>0</v>
      </c>
      <c r="O112" s="1">
        <f>SUM(O12:O111)</f>
        <v>0</v>
      </c>
      <c r="R112" s="2"/>
      <c r="S112" s="2"/>
      <c r="T112" s="2"/>
    </row>
    <row r="113" spans="3:14" x14ac:dyDescent="0.25">
      <c r="C113" s="13"/>
      <c r="E113" s="7"/>
      <c r="J113" s="20"/>
      <c r="K113" s="20"/>
    </row>
    <row r="114" spans="3:14" x14ac:dyDescent="0.25">
      <c r="C114" s="15"/>
      <c r="D114" s="15"/>
      <c r="N114" s="5"/>
    </row>
    <row r="115" spans="3:14" x14ac:dyDescent="0.25">
      <c r="C115" s="15"/>
      <c r="D115" s="15"/>
      <c r="E115" s="15"/>
    </row>
    <row r="116" spans="3:14" x14ac:dyDescent="0.25">
      <c r="C116" s="15"/>
      <c r="D116" s="15"/>
      <c r="E116" s="7"/>
      <c r="M116" s="3"/>
    </row>
    <row r="118" spans="3:14" x14ac:dyDescent="0.25">
      <c r="M118" s="4"/>
    </row>
    <row r="120" spans="3:14" x14ac:dyDescent="0.25">
      <c r="M120" s="3"/>
    </row>
    <row r="121" spans="3:14" x14ac:dyDescent="0.25">
      <c r="C121" s="14"/>
      <c r="D121" s="14"/>
      <c r="E121" s="14"/>
      <c r="F121" s="14"/>
      <c r="G121" s="14"/>
    </row>
    <row r="123" spans="3:14" x14ac:dyDescent="0.25">
      <c r="E123" s="9"/>
      <c r="F123" s="9"/>
    </row>
    <row r="127" spans="3:14" x14ac:dyDescent="0.25">
      <c r="F127" s="9"/>
    </row>
  </sheetData>
  <mergeCells count="1">
    <mergeCell ref="B6:G8"/>
  </mergeCells>
  <phoneticPr fontId="0" type="noConversion"/>
  <printOptions horizontalCentered="1" verticalCentered="1" gridLines="1" gridLinesSet="0"/>
  <pageMargins left="0" right="0.25" top="0.2" bottom="0.2" header="0.2" footer="0.19"/>
  <pageSetup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SADC Funding Authorization</vt:lpstr>
      <vt:lpstr>'SADC Funding Authorization'!Print_Area</vt:lpstr>
      <vt:lpstr>'SADC Funding Authorization'!Print_Titles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Div. of Social Services</dc:creator>
  <cp:lastModifiedBy>Williams, Charles</cp:lastModifiedBy>
  <cp:lastPrinted>2017-07-20T15:22:46Z</cp:lastPrinted>
  <dcterms:created xsi:type="dcterms:W3CDTF">1998-12-20T23:25:44Z</dcterms:created>
  <dcterms:modified xsi:type="dcterms:W3CDTF">2017-07-28T16:34:51Z</dcterms:modified>
</cp:coreProperties>
</file>